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4485" windowWidth="15300" windowHeight="4590" tabRatio="752" firstSheet="1" activeTab="10"/>
  </bookViews>
  <sheets>
    <sheet name="Накладки фрикц." sheetId="2" r:id="rId1"/>
    <sheet name="Накладки барабанные" sheetId="36" r:id="rId2"/>
    <sheet name="Накладки бараб. Temac" sheetId="38" r:id="rId3"/>
    <sheet name="Колодки дисковые" sheetId="37" r:id="rId4"/>
    <sheet name="Прокладки асб." sheetId="13" r:id="rId5"/>
    <sheet name="Прокл. безасб, металл. " sheetId="18" r:id="rId6"/>
    <sheet name="Диски и контртела мок. трения" sheetId="35" r:id="rId7"/>
    <sheet name="A1" sheetId="3" state="veryHidden" r:id="rId8"/>
    <sheet name="Теплообменники" sheetId="39" r:id="rId9"/>
    <sheet name="Материалы" sheetId="40" r:id="rId10"/>
    <sheet name="Асбостальные листы" sheetId="41" r:id="rId11"/>
  </sheets>
  <definedNames>
    <definedName name="_xlnm._FilterDatabase" localSheetId="10" hidden="1">'Асбостальные листы'!$F$1:$F$51</definedName>
    <definedName name="_xlnm._FilterDatabase" localSheetId="9" hidden="1">Материалы!$G$1:$G$42</definedName>
    <definedName name="_xlnm._FilterDatabase" localSheetId="1" hidden="1">'Накладки барабанные'!$D$1:$D$213</definedName>
    <definedName name="_xlnm._FilterDatabase" localSheetId="0" hidden="1">'Накладки фрикц.'!$A$2:$J$109</definedName>
    <definedName name="_xlnm._FilterDatabase" localSheetId="5" hidden="1">'Прокл. безасб, металл. '!$G$1:$G$214</definedName>
    <definedName name="_xlnm._FilterDatabase" localSheetId="4" hidden="1">'Прокладки асб.'!$G$1:$G$68</definedName>
    <definedName name="_xlnm.Print_Titles" localSheetId="0">'Накладки фрикц.'!$7:$8</definedName>
    <definedName name="Прайс" localSheetId="10">#REF!</definedName>
    <definedName name="Прайс">#REF!</definedName>
  </definedNames>
  <calcPr calcId="125725"/>
</workbook>
</file>

<file path=xl/calcChain.xml><?xml version="1.0" encoding="utf-8"?>
<calcChain xmlns="http://schemas.openxmlformats.org/spreadsheetml/2006/main">
  <c r="G31" i="40"/>
  <c r="G30"/>
  <c r="G29"/>
  <c r="G28"/>
  <c r="G27"/>
  <c r="G26"/>
  <c r="G25"/>
  <c r="G24"/>
  <c r="G23"/>
  <c r="G22"/>
  <c r="G21"/>
  <c r="G20"/>
  <c r="G19"/>
  <c r="G18"/>
  <c r="G17"/>
  <c r="H16"/>
  <c r="G16"/>
  <c r="H130" i="18"/>
  <c r="H119"/>
  <c r="H117"/>
  <c r="H116"/>
  <c r="H115"/>
  <c r="H114"/>
  <c r="I113"/>
  <c r="H113"/>
  <c r="J113" s="1"/>
  <c r="H28"/>
  <c r="H96"/>
  <c r="H95"/>
  <c r="I94"/>
  <c r="H94"/>
  <c r="I92"/>
  <c r="H92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F15" i="41"/>
  <c r="F16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Q42" i="38"/>
  <c r="R42" s="1"/>
  <c r="R40"/>
  <c r="F31" i="41"/>
  <c r="F29"/>
  <c r="F28"/>
  <c r="F27"/>
  <c r="F26"/>
  <c r="F25"/>
  <c r="F24"/>
  <c r="F23"/>
  <c r="F22"/>
  <c r="F21"/>
  <c r="F20"/>
  <c r="F19"/>
  <c r="F18"/>
  <c r="F17"/>
  <c r="F14"/>
  <c r="F13"/>
  <c r="F12"/>
  <c r="F11"/>
  <c r="F10"/>
  <c r="F9"/>
  <c r="G42" i="40"/>
  <c r="G41"/>
  <c r="G40"/>
  <c r="G39"/>
  <c r="G38"/>
  <c r="G37"/>
  <c r="G36"/>
  <c r="G35"/>
  <c r="G34"/>
  <c r="G33"/>
  <c r="G14"/>
  <c r="G13"/>
  <c r="G12"/>
  <c r="G11"/>
  <c r="G9"/>
  <c r="G8"/>
  <c r="I9" i="39"/>
  <c r="I10"/>
  <c r="I8"/>
  <c r="H9"/>
  <c r="H10"/>
  <c r="H8"/>
  <c r="P7" i="35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Q6"/>
  <c r="P6"/>
  <c r="H214" i="18"/>
  <c r="H213"/>
  <c r="H212"/>
  <c r="H211"/>
  <c r="H210"/>
  <c r="H209"/>
  <c r="H208"/>
  <c r="H207"/>
  <c r="H206"/>
  <c r="H205"/>
  <c r="H204"/>
  <c r="H203"/>
  <c r="H202"/>
  <c r="H201"/>
  <c r="H200"/>
  <c r="H198"/>
  <c r="H197"/>
  <c r="H196"/>
  <c r="H195"/>
  <c r="H194"/>
  <c r="H193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3"/>
  <c r="H162"/>
  <c r="H161"/>
  <c r="H160"/>
  <c r="H159"/>
  <c r="H158"/>
  <c r="H157"/>
  <c r="H156"/>
  <c r="H155"/>
  <c r="H154"/>
  <c r="H153"/>
  <c r="H152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29"/>
  <c r="H128"/>
  <c r="H127"/>
  <c r="H126"/>
  <c r="H125"/>
  <c r="H124"/>
  <c r="H123"/>
  <c r="H111"/>
  <c r="J111" s="1"/>
  <c r="I111" s="1"/>
  <c r="H110"/>
  <c r="H109"/>
  <c r="J109" s="1"/>
  <c r="I109" s="1"/>
  <c r="H108"/>
  <c r="H107"/>
  <c r="J107" s="1"/>
  <c r="I107" s="1"/>
  <c r="H106"/>
  <c r="H105"/>
  <c r="J105" s="1"/>
  <c r="I105" s="1"/>
  <c r="H104"/>
  <c r="H103"/>
  <c r="J103" s="1"/>
  <c r="I103" s="1"/>
  <c r="H102"/>
  <c r="H101"/>
  <c r="J101" s="1"/>
  <c r="I101" s="1"/>
  <c r="H100"/>
  <c r="H99"/>
  <c r="J99" s="1"/>
  <c r="I99" s="1"/>
  <c r="H98"/>
  <c r="H45"/>
  <c r="H44"/>
  <c r="H41"/>
  <c r="H40"/>
  <c r="H39"/>
  <c r="H38"/>
  <c r="H37"/>
  <c r="H36"/>
  <c r="H35"/>
  <c r="H34"/>
  <c r="H33"/>
  <c r="H32"/>
  <c r="H31"/>
  <c r="H30"/>
  <c r="H29"/>
  <c r="H27"/>
  <c r="H26"/>
  <c r="H25"/>
  <c r="H24"/>
  <c r="H23"/>
  <c r="H20"/>
  <c r="H19"/>
  <c r="H18"/>
  <c r="H17"/>
  <c r="H16"/>
  <c r="H14"/>
  <c r="H13"/>
  <c r="H12"/>
  <c r="H11"/>
  <c r="H10"/>
  <c r="H9"/>
  <c r="H68" i="13"/>
  <c r="H67"/>
  <c r="H66"/>
  <c r="H65"/>
  <c r="H64"/>
  <c r="H63"/>
  <c r="H62"/>
  <c r="H61"/>
  <c r="H60"/>
  <c r="H58"/>
  <c r="H57"/>
  <c r="H56"/>
  <c r="H55"/>
  <c r="H54"/>
  <c r="H53"/>
  <c r="H52"/>
  <c r="H51"/>
  <c r="H50"/>
  <c r="H49"/>
  <c r="H48"/>
  <c r="H47"/>
  <c r="H46"/>
  <c r="H45"/>
  <c r="H44"/>
  <c r="H43"/>
  <c r="H41"/>
  <c r="H40"/>
  <c r="H39"/>
  <c r="H36"/>
  <c r="H35"/>
  <c r="H34"/>
  <c r="H33"/>
  <c r="H32"/>
  <c r="H31"/>
  <c r="H30"/>
  <c r="H29"/>
  <c r="H27"/>
  <c r="H26"/>
  <c r="H25"/>
  <c r="H24"/>
  <c r="H23"/>
  <c r="H22"/>
  <c r="H21"/>
  <c r="H20"/>
  <c r="H18"/>
  <c r="H17"/>
  <c r="H16"/>
  <c r="H15"/>
  <c r="H14"/>
  <c r="H13"/>
  <c r="H12"/>
  <c r="H11"/>
  <c r="H10"/>
  <c r="H9"/>
  <c r="R8" i="37"/>
  <c r="R9"/>
  <c r="R10"/>
  <c r="R11"/>
  <c r="R12"/>
  <c r="R13"/>
  <c r="R14"/>
  <c r="R15"/>
  <c r="R16"/>
  <c r="R17"/>
  <c r="R18"/>
  <c r="R19"/>
  <c r="R20"/>
  <c r="R21"/>
  <c r="R22"/>
  <c r="R7"/>
  <c r="S43" i="38"/>
  <c r="S35"/>
  <c r="S36"/>
  <c r="S37"/>
  <c r="S38"/>
  <c r="S39"/>
  <c r="S28"/>
  <c r="S29"/>
  <c r="S30"/>
  <c r="S31"/>
  <c r="S32"/>
  <c r="S33"/>
  <c r="S34"/>
  <c r="S18"/>
  <c r="S19"/>
  <c r="S20"/>
  <c r="S21"/>
  <c r="S22"/>
  <c r="S23"/>
  <c r="S24"/>
  <c r="S25"/>
  <c r="S26"/>
  <c r="S27"/>
  <c r="S17"/>
  <c r="S16"/>
  <c r="S15"/>
  <c r="S14"/>
  <c r="S12"/>
  <c r="S8"/>
  <c r="S9"/>
  <c r="S10"/>
  <c r="S11"/>
  <c r="S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7"/>
  <c r="H213" i="36"/>
  <c r="H212"/>
  <c r="H210"/>
  <c r="H208"/>
  <c r="H206"/>
  <c r="H204"/>
  <c r="H202"/>
  <c r="H200"/>
  <c r="H197"/>
  <c r="H195"/>
  <c r="H193"/>
  <c r="H190"/>
  <c r="H187"/>
  <c r="H188"/>
  <c r="H185"/>
  <c r="H183"/>
  <c r="H182"/>
  <c r="H181"/>
  <c r="H179"/>
  <c r="H175"/>
  <c r="H176"/>
  <c r="H177"/>
  <c r="H178"/>
  <c r="H174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2"/>
  <c r="H151"/>
  <c r="H150"/>
  <c r="H149"/>
  <c r="H148"/>
  <c r="H147"/>
  <c r="H145"/>
  <c r="H144"/>
  <c r="H143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19"/>
  <c r="H117"/>
  <c r="H116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8"/>
  <c r="H104" i="2"/>
  <c r="H88"/>
  <c r="H89"/>
  <c r="H90"/>
  <c r="H91"/>
  <c r="H92"/>
  <c r="H93"/>
  <c r="H94"/>
  <c r="H95"/>
  <c r="H96"/>
  <c r="H97"/>
  <c r="H98"/>
  <c r="H99"/>
  <c r="H100"/>
  <c r="H101"/>
  <c r="H87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66"/>
  <c r="H51"/>
  <c r="H52"/>
  <c r="H53"/>
  <c r="H54"/>
  <c r="H55"/>
  <c r="H56"/>
  <c r="H57"/>
  <c r="H58"/>
  <c r="H59"/>
  <c r="H60"/>
  <c r="H61"/>
  <c r="H62"/>
  <c r="H63"/>
  <c r="H50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25"/>
  <c r="H10"/>
  <c r="H11"/>
  <c r="H12"/>
  <c r="H13"/>
  <c r="H14"/>
  <c r="H15"/>
  <c r="H16"/>
  <c r="H17"/>
  <c r="H18"/>
  <c r="H19"/>
  <c r="H20"/>
  <c r="H21"/>
  <c r="H22"/>
  <c r="H23"/>
  <c r="H9"/>
  <c r="J29" i="41"/>
  <c r="J28"/>
  <c r="J27"/>
  <c r="J26"/>
  <c r="J25"/>
  <c r="J24"/>
  <c r="J23"/>
  <c r="J22"/>
  <c r="J21"/>
  <c r="J19"/>
  <c r="J18"/>
  <c r="J17"/>
  <c r="J16"/>
  <c r="J15"/>
  <c r="J14"/>
  <c r="J13"/>
  <c r="J12"/>
  <c r="J11"/>
  <c r="J10"/>
  <c r="J20"/>
  <c r="J9"/>
  <c r="J21" i="18"/>
  <c r="I21" s="1"/>
  <c r="J119"/>
  <c r="I119" s="1"/>
  <c r="J117"/>
  <c r="I117" s="1"/>
  <c r="J116"/>
  <c r="I116" s="1"/>
  <c r="J115"/>
  <c r="I115" s="1"/>
  <c r="J114"/>
  <c r="I114" s="1"/>
  <c r="J110"/>
  <c r="I110" s="1"/>
  <c r="J108"/>
  <c r="I108" s="1"/>
  <c r="J106"/>
  <c r="I106" s="1"/>
  <c r="J104"/>
  <c r="I104" s="1"/>
  <c r="J102"/>
  <c r="I102" s="1"/>
  <c r="J100"/>
  <c r="I100" s="1"/>
  <c r="J98"/>
  <c r="I98" s="1"/>
  <c r="J51" i="4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I34" i="40" l="1"/>
  <c r="H34" s="1"/>
  <c r="I35"/>
  <c r="H35" s="1"/>
  <c r="I36"/>
  <c r="H36" s="1"/>
  <c r="I37"/>
  <c r="H37" s="1"/>
  <c r="I38"/>
  <c r="H38" s="1"/>
  <c r="I39"/>
  <c r="H39" s="1"/>
  <c r="I40"/>
  <c r="H40" s="1"/>
  <c r="I41"/>
  <c r="H41" s="1"/>
  <c r="I42"/>
  <c r="H42" s="1"/>
  <c r="I33"/>
  <c r="H33" s="1"/>
  <c r="I31"/>
  <c r="H31" s="1"/>
  <c r="I17"/>
  <c r="H17" s="1"/>
  <c r="I18"/>
  <c r="H18" s="1"/>
  <c r="I19"/>
  <c r="H19" s="1"/>
  <c r="I20"/>
  <c r="H20" s="1"/>
  <c r="I21"/>
  <c r="H21" s="1"/>
  <c r="I22"/>
  <c r="H22" s="1"/>
  <c r="I23"/>
  <c r="H23" s="1"/>
  <c r="I24"/>
  <c r="H24" s="1"/>
  <c r="I25"/>
  <c r="H25" s="1"/>
  <c r="I26"/>
  <c r="H26" s="1"/>
  <c r="I27"/>
  <c r="H27" s="1"/>
  <c r="I28"/>
  <c r="H28" s="1"/>
  <c r="I29"/>
  <c r="H29" s="1"/>
  <c r="I30"/>
  <c r="H30" s="1"/>
  <c r="I16"/>
  <c r="I13"/>
  <c r="H13" s="1"/>
  <c r="I14"/>
  <c r="H14" s="1"/>
  <c r="I12"/>
  <c r="H12" s="1"/>
  <c r="I11"/>
  <c r="H11" s="1"/>
  <c r="R17" i="38" l="1"/>
  <c r="T17" s="1"/>
  <c r="Q17"/>
  <c r="A202" i="18"/>
  <c r="A203" s="1"/>
  <c r="A204" s="1"/>
  <c r="A205" s="1"/>
  <c r="A206" s="1"/>
  <c r="A207" s="1"/>
  <c r="A208" s="1"/>
  <c r="A209" s="1"/>
  <c r="A210" s="1"/>
  <c r="A211" s="1"/>
  <c r="A212" s="1"/>
  <c r="A213" s="1"/>
  <c r="A214" s="1"/>
  <c r="A10"/>
  <c r="A11" s="1"/>
  <c r="A12" s="1"/>
  <c r="A13" s="1"/>
  <c r="A14" s="1"/>
  <c r="A17" s="1"/>
  <c r="A18" s="1"/>
  <c r="A19" s="1"/>
  <c r="A20" s="1"/>
  <c r="J42"/>
  <c r="I42" s="1"/>
  <c r="A21" l="1"/>
  <c r="A22" s="1"/>
  <c r="A23" s="1"/>
  <c r="J59"/>
  <c r="I59" s="1"/>
  <c r="J61" i="36" l="1"/>
  <c r="I61" s="1"/>
  <c r="J123" i="18"/>
  <c r="I123" s="1"/>
  <c r="J50"/>
  <c r="I50" s="1"/>
  <c r="J51"/>
  <c r="I51" s="1"/>
  <c r="H51" i="41"/>
  <c r="G51" s="1"/>
  <c r="H50"/>
  <c r="G50" s="1"/>
  <c r="H49"/>
  <c r="G49" s="1"/>
  <c r="H48"/>
  <c r="G48" s="1"/>
  <c r="H47"/>
  <c r="G47" s="1"/>
  <c r="H46"/>
  <c r="G46" s="1"/>
  <c r="H45"/>
  <c r="G45" s="1"/>
  <c r="H44"/>
  <c r="G44" s="1"/>
  <c r="H43"/>
  <c r="G43" s="1"/>
  <c r="H42"/>
  <c r="G42" s="1"/>
  <c r="H41"/>
  <c r="G41" s="1"/>
  <c r="H40"/>
  <c r="G40" s="1"/>
  <c r="H39"/>
  <c r="G39" s="1"/>
  <c r="H38"/>
  <c r="G38" s="1"/>
  <c r="H37"/>
  <c r="G37" s="1"/>
  <c r="H36"/>
  <c r="G36" s="1"/>
  <c r="H35"/>
  <c r="G35" s="1"/>
  <c r="H34"/>
  <c r="G34" s="1"/>
  <c r="H33"/>
  <c r="G33" s="1"/>
  <c r="H32"/>
  <c r="G32" s="1"/>
  <c r="H31"/>
  <c r="G31" s="1"/>
  <c r="H29"/>
  <c r="G29" s="1"/>
  <c r="H28"/>
  <c r="G28" s="1"/>
  <c r="H27"/>
  <c r="G27" s="1"/>
  <c r="H26"/>
  <c r="G26" s="1"/>
  <c r="H25"/>
  <c r="G25" s="1"/>
  <c r="H24"/>
  <c r="G24" s="1"/>
  <c r="H23"/>
  <c r="G23" s="1"/>
  <c r="H22"/>
  <c r="G22" s="1"/>
  <c r="H21"/>
  <c r="G21" s="1"/>
  <c r="H20"/>
  <c r="G20" s="1"/>
  <c r="H19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J144" i="36"/>
  <c r="I144" s="1"/>
  <c r="J213"/>
  <c r="I213" s="1"/>
  <c r="J212"/>
  <c r="I212" s="1"/>
  <c r="J211"/>
  <c r="J210"/>
  <c r="I210" s="1"/>
  <c r="J209"/>
  <c r="J208"/>
  <c r="I208" s="1"/>
  <c r="J207"/>
  <c r="J206"/>
  <c r="I206" s="1"/>
  <c r="J205"/>
  <c r="J204"/>
  <c r="I204" s="1"/>
  <c r="J203"/>
  <c r="J202"/>
  <c r="I202" s="1"/>
  <c r="J201"/>
  <c r="J200"/>
  <c r="I200" s="1"/>
  <c r="J198"/>
  <c r="J197"/>
  <c r="I197" s="1"/>
  <c r="J196"/>
  <c r="J195"/>
  <c r="I195" s="1"/>
  <c r="J194"/>
  <c r="J193"/>
  <c r="I193" s="1"/>
  <c r="J191"/>
  <c r="J190"/>
  <c r="I190" s="1"/>
  <c r="J189"/>
  <c r="J188"/>
  <c r="I188" s="1"/>
  <c r="J187"/>
  <c r="I187" s="1"/>
  <c r="J186"/>
  <c r="J185"/>
  <c r="I185" s="1"/>
  <c r="J184"/>
  <c r="J183"/>
  <c r="I183" s="1"/>
  <c r="J182"/>
  <c r="I182" s="1"/>
  <c r="J181"/>
  <c r="I181" s="1"/>
  <c r="J180"/>
  <c r="J179"/>
  <c r="I179" s="1"/>
  <c r="J178"/>
  <c r="I178" s="1"/>
  <c r="J177"/>
  <c r="I177" s="1"/>
  <c r="J176"/>
  <c r="I176" s="1"/>
  <c r="J175"/>
  <c r="I175" s="1"/>
  <c r="J174"/>
  <c r="I174" s="1"/>
  <c r="J172"/>
  <c r="I172" s="1"/>
  <c r="J171"/>
  <c r="I171" s="1"/>
  <c r="J170"/>
  <c r="I170" s="1"/>
  <c r="J169"/>
  <c r="I169" s="1"/>
  <c r="J168"/>
  <c r="I168" s="1"/>
  <c r="J167"/>
  <c r="I167" s="1"/>
  <c r="J166"/>
  <c r="I166" s="1"/>
  <c r="J165"/>
  <c r="I165" s="1"/>
  <c r="J164"/>
  <c r="I164" s="1"/>
  <c r="J163"/>
  <c r="I163" s="1"/>
  <c r="J162"/>
  <c r="I162" s="1"/>
  <c r="J161"/>
  <c r="I161" s="1"/>
  <c r="J160"/>
  <c r="I160" s="1"/>
  <c r="J159"/>
  <c r="I159" s="1"/>
  <c r="J158"/>
  <c r="I158" s="1"/>
  <c r="J157"/>
  <c r="I157" s="1"/>
  <c r="J156"/>
  <c r="I156" s="1"/>
  <c r="J155"/>
  <c r="I155" s="1"/>
  <c r="J154"/>
  <c r="I154" s="1"/>
  <c r="J152"/>
  <c r="I152" s="1"/>
  <c r="J151"/>
  <c r="I151" s="1"/>
  <c r="J150"/>
  <c r="I150" s="1"/>
  <c r="J149"/>
  <c r="I149" s="1"/>
  <c r="J148"/>
  <c r="I148" s="1"/>
  <c r="J147"/>
  <c r="I147" s="1"/>
  <c r="J145"/>
  <c r="I145" s="1"/>
  <c r="J143"/>
  <c r="I143" s="1"/>
  <c r="J141"/>
  <c r="I141" s="1"/>
  <c r="J140"/>
  <c r="I140" s="1"/>
  <c r="J139"/>
  <c r="I139" s="1"/>
  <c r="J138"/>
  <c r="I138" s="1"/>
  <c r="J137"/>
  <c r="I137" s="1"/>
  <c r="J136"/>
  <c r="I136" s="1"/>
  <c r="J135"/>
  <c r="I135" s="1"/>
  <c r="J134"/>
  <c r="I134" s="1"/>
  <c r="J133"/>
  <c r="I133" s="1"/>
  <c r="J132"/>
  <c r="I132" s="1"/>
  <c r="J131"/>
  <c r="I131" s="1"/>
  <c r="J130"/>
  <c r="I130" s="1"/>
  <c r="J129"/>
  <c r="I129" s="1"/>
  <c r="J128"/>
  <c r="I128" s="1"/>
  <c r="J127"/>
  <c r="I127" s="1"/>
  <c r="J126"/>
  <c r="I126" s="1"/>
  <c r="J125"/>
  <c r="I125" s="1"/>
  <c r="J124"/>
  <c r="I124" s="1"/>
  <c r="J123"/>
  <c r="I123" s="1"/>
  <c r="J122"/>
  <c r="I122" s="1"/>
  <c r="J121"/>
  <c r="I121" s="1"/>
  <c r="J120"/>
  <c r="I120" s="1"/>
  <c r="J119"/>
  <c r="I119" s="1"/>
  <c r="J117"/>
  <c r="I117" s="1"/>
  <c r="J116"/>
  <c r="I116" s="1"/>
  <c r="J114"/>
  <c r="I114" s="1"/>
  <c r="J113"/>
  <c r="I113" s="1"/>
  <c r="J112"/>
  <c r="I112" s="1"/>
  <c r="J111"/>
  <c r="I111" s="1"/>
  <c r="J110"/>
  <c r="I110" s="1"/>
  <c r="J109"/>
  <c r="I109" s="1"/>
  <c r="J108"/>
  <c r="I108" s="1"/>
  <c r="J107"/>
  <c r="I107" s="1"/>
  <c r="J106"/>
  <c r="I106" s="1"/>
  <c r="J105"/>
  <c r="I105" s="1"/>
  <c r="J104"/>
  <c r="I104" s="1"/>
  <c r="J103"/>
  <c r="I103" s="1"/>
  <c r="J102"/>
  <c r="I102" s="1"/>
  <c r="J101"/>
  <c r="I101" s="1"/>
  <c r="J100"/>
  <c r="I100" s="1"/>
  <c r="J99"/>
  <c r="I99" s="1"/>
  <c r="J98"/>
  <c r="I98" s="1"/>
  <c r="J97"/>
  <c r="I97" s="1"/>
  <c r="J96"/>
  <c r="I96" s="1"/>
  <c r="J95"/>
  <c r="I95" s="1"/>
  <c r="J94"/>
  <c r="I94" s="1"/>
  <c r="J93"/>
  <c r="I93" s="1"/>
  <c r="J92"/>
  <c r="I92" s="1"/>
  <c r="J91"/>
  <c r="I91" s="1"/>
  <c r="J90"/>
  <c r="I90" s="1"/>
  <c r="J89"/>
  <c r="I89" s="1"/>
  <c r="J88"/>
  <c r="I88" s="1"/>
  <c r="J87"/>
  <c r="I87" s="1"/>
  <c r="J86"/>
  <c r="I86" s="1"/>
  <c r="J85"/>
  <c r="I85" s="1"/>
  <c r="J84"/>
  <c r="I84" s="1"/>
  <c r="J83"/>
  <c r="I83" s="1"/>
  <c r="J82"/>
  <c r="I82" s="1"/>
  <c r="J81"/>
  <c r="I81" s="1"/>
  <c r="J80"/>
  <c r="I80" s="1"/>
  <c r="J79"/>
  <c r="I79" s="1"/>
  <c r="J78"/>
  <c r="I78" s="1"/>
  <c r="J77"/>
  <c r="I77" s="1"/>
  <c r="J76"/>
  <c r="I76" s="1"/>
  <c r="J75"/>
  <c r="I75" s="1"/>
  <c r="J74"/>
  <c r="I74" s="1"/>
  <c r="J73"/>
  <c r="I73" s="1"/>
  <c r="J72"/>
  <c r="I72" s="1"/>
  <c r="J71"/>
  <c r="I71" s="1"/>
  <c r="J70"/>
  <c r="I70" s="1"/>
  <c r="J69"/>
  <c r="I69" s="1"/>
  <c r="J68"/>
  <c r="I68" s="1"/>
  <c r="J67"/>
  <c r="I67" s="1"/>
  <c r="J66"/>
  <c r="I66" s="1"/>
  <c r="J65"/>
  <c r="I65" s="1"/>
  <c r="J64"/>
  <c r="I64" s="1"/>
  <c r="J63"/>
  <c r="I63" s="1"/>
  <c r="J62"/>
  <c r="I62" s="1"/>
  <c r="J60"/>
  <c r="I60" s="1"/>
  <c r="J59"/>
  <c r="I59" s="1"/>
  <c r="J58"/>
  <c r="I58" s="1"/>
  <c r="J57"/>
  <c r="I57" s="1"/>
  <c r="J56"/>
  <c r="I56" s="1"/>
  <c r="J55"/>
  <c r="I55" s="1"/>
  <c r="J54"/>
  <c r="I54" s="1"/>
  <c r="J53"/>
  <c r="I53" s="1"/>
  <c r="J52"/>
  <c r="I52" s="1"/>
  <c r="J51"/>
  <c r="I51" s="1"/>
  <c r="J50"/>
  <c r="I50" s="1"/>
  <c r="J49"/>
  <c r="I49" s="1"/>
  <c r="J48"/>
  <c r="I48" s="1"/>
  <c r="J47"/>
  <c r="I47" s="1"/>
  <c r="J46"/>
  <c r="I46" s="1"/>
  <c r="J45"/>
  <c r="I45" s="1"/>
  <c r="J44"/>
  <c r="I44" s="1"/>
  <c r="J43"/>
  <c r="I43" s="1"/>
  <c r="J42"/>
  <c r="I42" s="1"/>
  <c r="J41"/>
  <c r="I41" s="1"/>
  <c r="J40"/>
  <c r="I40" s="1"/>
  <c r="J39"/>
  <c r="I39" s="1"/>
  <c r="J38"/>
  <c r="I38" s="1"/>
  <c r="J37"/>
  <c r="I37" s="1"/>
  <c r="J36"/>
  <c r="I36" s="1"/>
  <c r="J35"/>
  <c r="I35" s="1"/>
  <c r="J34"/>
  <c r="I34" s="1"/>
  <c r="J33"/>
  <c r="I33" s="1"/>
  <c r="J32"/>
  <c r="I32" s="1"/>
  <c r="J30"/>
  <c r="I30" s="1"/>
  <c r="J29"/>
  <c r="I29" s="1"/>
  <c r="J28"/>
  <c r="I28" s="1"/>
  <c r="J27"/>
  <c r="I27" s="1"/>
  <c r="J25"/>
  <c r="I25" s="1"/>
  <c r="J24"/>
  <c r="I24" s="1"/>
  <c r="J26"/>
  <c r="I26" s="1"/>
  <c r="J23"/>
  <c r="I23" s="1"/>
  <c r="J22"/>
  <c r="I22" s="1"/>
  <c r="J21"/>
  <c r="I21" s="1"/>
  <c r="J20"/>
  <c r="I20" s="1"/>
  <c r="J19"/>
  <c r="I19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J104" i="2"/>
  <c r="I104" s="1"/>
  <c r="J101"/>
  <c r="I101" s="1"/>
  <c r="J100"/>
  <c r="I100" s="1"/>
  <c r="J99"/>
  <c r="I99" s="1"/>
  <c r="J98"/>
  <c r="I98" s="1"/>
  <c r="J97"/>
  <c r="I97" s="1"/>
  <c r="J96"/>
  <c r="I96" s="1"/>
  <c r="J95"/>
  <c r="I95" s="1"/>
  <c r="J94"/>
  <c r="I94" s="1"/>
  <c r="J93"/>
  <c r="I93" s="1"/>
  <c r="J92"/>
  <c r="I92" s="1"/>
  <c r="J91"/>
  <c r="I91" s="1"/>
  <c r="J90"/>
  <c r="I90" s="1"/>
  <c r="J89"/>
  <c r="I89" s="1"/>
  <c r="J88"/>
  <c r="I88" s="1"/>
  <c r="J87"/>
  <c r="I87" s="1"/>
  <c r="J85"/>
  <c r="I85" s="1"/>
  <c r="J84"/>
  <c r="I84" s="1"/>
  <c r="J83"/>
  <c r="I83" s="1"/>
  <c r="J82"/>
  <c r="I82" s="1"/>
  <c r="J81"/>
  <c r="I81" s="1"/>
  <c r="J80"/>
  <c r="I80" s="1"/>
  <c r="J79"/>
  <c r="I79" s="1"/>
  <c r="J78"/>
  <c r="I78" s="1"/>
  <c r="J77"/>
  <c r="I77" s="1"/>
  <c r="J76"/>
  <c r="I76" s="1"/>
  <c r="J75"/>
  <c r="I75" s="1"/>
  <c r="J74"/>
  <c r="I74" s="1"/>
  <c r="J73"/>
  <c r="I73" s="1"/>
  <c r="J72"/>
  <c r="I72" s="1"/>
  <c r="J71"/>
  <c r="I71" s="1"/>
  <c r="J70"/>
  <c r="I70" s="1"/>
  <c r="J69"/>
  <c r="I69" s="1"/>
  <c r="J68"/>
  <c r="I68" s="1"/>
  <c r="J67"/>
  <c r="I67" s="1"/>
  <c r="J66"/>
  <c r="I66" s="1"/>
  <c r="J63"/>
  <c r="I63" s="1"/>
  <c r="J62"/>
  <c r="I62" s="1"/>
  <c r="J61"/>
  <c r="I61" s="1"/>
  <c r="J60"/>
  <c r="I60" s="1"/>
  <c r="J59"/>
  <c r="I59" s="1"/>
  <c r="J58"/>
  <c r="I58" s="1"/>
  <c r="J57"/>
  <c r="I57" s="1"/>
  <c r="J56"/>
  <c r="I56" s="1"/>
  <c r="J55"/>
  <c r="I55" s="1"/>
  <c r="J54"/>
  <c r="I54" s="1"/>
  <c r="J53"/>
  <c r="I53" s="1"/>
  <c r="J52"/>
  <c r="I52" s="1"/>
  <c r="J51"/>
  <c r="I51" s="1"/>
  <c r="J50"/>
  <c r="I50" s="1"/>
  <c r="J48"/>
  <c r="I48" s="1"/>
  <c r="J47"/>
  <c r="I47" s="1"/>
  <c r="J46"/>
  <c r="I46" s="1"/>
  <c r="J45"/>
  <c r="I45" s="1"/>
  <c r="J44"/>
  <c r="I44" s="1"/>
  <c r="J43"/>
  <c r="I43" s="1"/>
  <c r="J42"/>
  <c r="I42" s="1"/>
  <c r="J41"/>
  <c r="I41" s="1"/>
  <c r="J40"/>
  <c r="I40" s="1"/>
  <c r="J39"/>
  <c r="I39" s="1"/>
  <c r="J38"/>
  <c r="I38" s="1"/>
  <c r="J37"/>
  <c r="I37" s="1"/>
  <c r="J36"/>
  <c r="I36" s="1"/>
  <c r="J35"/>
  <c r="I35" s="1"/>
  <c r="J34"/>
  <c r="I34" s="1"/>
  <c r="J33"/>
  <c r="I33" s="1"/>
  <c r="J32"/>
  <c r="I32" s="1"/>
  <c r="J31"/>
  <c r="I31" s="1"/>
  <c r="J30"/>
  <c r="I30" s="1"/>
  <c r="J29"/>
  <c r="I29" s="1"/>
  <c r="J28"/>
  <c r="I28" s="1"/>
  <c r="J27"/>
  <c r="I27" s="1"/>
  <c r="J26"/>
  <c r="I26" s="1"/>
  <c r="J25"/>
  <c r="I25" s="1"/>
  <c r="J23"/>
  <c r="I23" s="1"/>
  <c r="J22"/>
  <c r="I22" s="1"/>
  <c r="J21"/>
  <c r="I21" s="1"/>
  <c r="J20"/>
  <c r="I20" s="1"/>
  <c r="J19"/>
  <c r="I19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I9" i="40"/>
  <c r="H9" s="1"/>
  <c r="I8"/>
  <c r="H8" s="1"/>
  <c r="J10" i="39"/>
  <c r="J9"/>
  <c r="J8"/>
  <c r="T43" i="38"/>
  <c r="T41"/>
  <c r="S41" s="1"/>
  <c r="T13"/>
  <c r="S13" s="1"/>
  <c r="T42"/>
  <c r="S42" s="1"/>
  <c r="Q40"/>
  <c r="T40" s="1"/>
  <c r="S40" s="1"/>
  <c r="A40"/>
  <c r="A41" s="1"/>
  <c r="A42" s="1"/>
  <c r="A43" s="1"/>
  <c r="Q39"/>
  <c r="R39"/>
  <c r="T39" s="1"/>
  <c r="Q38"/>
  <c r="R38"/>
  <c r="T38" s="1"/>
  <c r="Q37"/>
  <c r="R37"/>
  <c r="T37" s="1"/>
  <c r="Q36"/>
  <c r="R36"/>
  <c r="T36" s="1"/>
  <c r="Q35"/>
  <c r="R35"/>
  <c r="T35" s="1"/>
  <c r="Q34"/>
  <c r="R34"/>
  <c r="T34" s="1"/>
  <c r="Q33"/>
  <c r="R33"/>
  <c r="T33" s="1"/>
  <c r="A33"/>
  <c r="A34" s="1"/>
  <c r="A35" s="1"/>
  <c r="A36" s="1"/>
  <c r="A37" s="1"/>
  <c r="Q32"/>
  <c r="R32"/>
  <c r="T32" s="1"/>
  <c r="Q31"/>
  <c r="R31"/>
  <c r="T31" s="1"/>
  <c r="Q30"/>
  <c r="R30"/>
  <c r="T30" s="1"/>
  <c r="Q29"/>
  <c r="R29"/>
  <c r="T29" s="1"/>
  <c r="Q28"/>
  <c r="R28"/>
  <c r="T28" s="1"/>
  <c r="Q27"/>
  <c r="R27"/>
  <c r="T27" s="1"/>
  <c r="Q26"/>
  <c r="R26"/>
  <c r="T26" s="1"/>
  <c r="Q25"/>
  <c r="R25"/>
  <c r="T25" s="1"/>
  <c r="Q24"/>
  <c r="R24"/>
  <c r="T24" s="1"/>
  <c r="Q23"/>
  <c r="R23"/>
  <c r="T23" s="1"/>
  <c r="Q22"/>
  <c r="R22"/>
  <c r="T22" s="1"/>
  <c r="Q21"/>
  <c r="R21"/>
  <c r="T21" s="1"/>
  <c r="Q20"/>
  <c r="R20"/>
  <c r="T20" s="1"/>
  <c r="Q19"/>
  <c r="R19"/>
  <c r="T19" s="1"/>
  <c r="Q18"/>
  <c r="R18"/>
  <c r="T18" s="1"/>
  <c r="Q16"/>
  <c r="R16"/>
  <c r="T16" s="1"/>
  <c r="Q15"/>
  <c r="R15"/>
  <c r="T15" s="1"/>
  <c r="Q14"/>
  <c r="R14"/>
  <c r="T14" s="1"/>
  <c r="Q12"/>
  <c r="R12"/>
  <c r="T12" s="1"/>
  <c r="Q11"/>
  <c r="R11"/>
  <c r="T11" s="1"/>
  <c r="Q10"/>
  <c r="R10"/>
  <c r="T10" s="1"/>
  <c r="Q9"/>
  <c r="R9"/>
  <c r="T9" s="1"/>
  <c r="Q8"/>
  <c r="R8"/>
  <c r="T8" s="1"/>
  <c r="A8"/>
  <c r="A9" s="1"/>
  <c r="A10" s="1"/>
  <c r="A11" s="1"/>
  <c r="A12" s="1"/>
  <c r="A13" s="1"/>
  <c r="A14" s="1"/>
  <c r="A15" s="1"/>
  <c r="A16" s="1"/>
  <c r="Q7"/>
  <c r="R7"/>
  <c r="T7" s="1"/>
  <c r="R7" i="35"/>
  <c r="Q7" s="1"/>
  <c r="R8"/>
  <c r="Q8" s="1"/>
  <c r="R9"/>
  <c r="Q9" s="1"/>
  <c r="R10"/>
  <c r="Q10" s="1"/>
  <c r="R11"/>
  <c r="Q11" s="1"/>
  <c r="R12"/>
  <c r="Q12" s="1"/>
  <c r="R13"/>
  <c r="Q13" s="1"/>
  <c r="R14"/>
  <c r="Q14" s="1"/>
  <c r="R15"/>
  <c r="Q15" s="1"/>
  <c r="R16"/>
  <c r="Q16" s="1"/>
  <c r="R17"/>
  <c r="Q17" s="1"/>
  <c r="R18"/>
  <c r="Q18" s="1"/>
  <c r="R19"/>
  <c r="Q19" s="1"/>
  <c r="R20"/>
  <c r="Q20" s="1"/>
  <c r="R21"/>
  <c r="Q21" s="1"/>
  <c r="R22"/>
  <c r="Q22" s="1"/>
  <c r="R23"/>
  <c r="Q23" s="1"/>
  <c r="R24"/>
  <c r="Q24" s="1"/>
  <c r="R25"/>
  <c r="Q25" s="1"/>
  <c r="R26"/>
  <c r="Q26" s="1"/>
  <c r="R27"/>
  <c r="Q27" s="1"/>
  <c r="R28"/>
  <c r="Q28" s="1"/>
  <c r="R29"/>
  <c r="Q29" s="1"/>
  <c r="R30"/>
  <c r="Q30" s="1"/>
  <c r="R31"/>
  <c r="Q31" s="1"/>
  <c r="R32"/>
  <c r="Q32" s="1"/>
  <c r="R33"/>
  <c r="Q33" s="1"/>
  <c r="R34"/>
  <c r="Q34" s="1"/>
  <c r="R35"/>
  <c r="Q35" s="1"/>
  <c r="R36"/>
  <c r="Q36" s="1"/>
  <c r="R37"/>
  <c r="Q37" s="1"/>
  <c r="R38"/>
  <c r="Q38" s="1"/>
  <c r="R39"/>
  <c r="Q39" s="1"/>
  <c r="R40"/>
  <c r="Q40" s="1"/>
  <c r="R41"/>
  <c r="Q41" s="1"/>
  <c r="R42"/>
  <c r="Q42" s="1"/>
  <c r="R43"/>
  <c r="Q43" s="1"/>
  <c r="R44"/>
  <c r="Q44" s="1"/>
  <c r="R45"/>
  <c r="Q45" s="1"/>
  <c r="R46"/>
  <c r="Q46" s="1"/>
  <c r="R47"/>
  <c r="Q47" s="1"/>
  <c r="R48"/>
  <c r="Q48" s="1"/>
  <c r="R49"/>
  <c r="Q49" s="1"/>
  <c r="R50"/>
  <c r="Q50" s="1"/>
  <c r="R51"/>
  <c r="Q51" s="1"/>
  <c r="R6"/>
  <c r="J214" i="18"/>
  <c r="I214" s="1"/>
  <c r="J213"/>
  <c r="I213" s="1"/>
  <c r="J212"/>
  <c r="I212" s="1"/>
  <c r="J211"/>
  <c r="I211" s="1"/>
  <c r="J210"/>
  <c r="I210" s="1"/>
  <c r="J209"/>
  <c r="I209" s="1"/>
  <c r="J208"/>
  <c r="I208" s="1"/>
  <c r="J207"/>
  <c r="I207" s="1"/>
  <c r="J206"/>
  <c r="I206" s="1"/>
  <c r="J205"/>
  <c r="I205" s="1"/>
  <c r="J204"/>
  <c r="I204" s="1"/>
  <c r="J203"/>
  <c r="I203" s="1"/>
  <c r="J202"/>
  <c r="I202" s="1"/>
  <c r="J201"/>
  <c r="I201" s="1"/>
  <c r="J200"/>
  <c r="I200" s="1"/>
  <c r="J198"/>
  <c r="I198" s="1"/>
  <c r="J197"/>
  <c r="I197" s="1"/>
  <c r="J196"/>
  <c r="I196" s="1"/>
  <c r="J195"/>
  <c r="I195" s="1"/>
  <c r="J194"/>
  <c r="I194" s="1"/>
  <c r="J193"/>
  <c r="I193" s="1"/>
  <c r="J191"/>
  <c r="I191" s="1"/>
  <c r="J190"/>
  <c r="I190" s="1"/>
  <c r="J189"/>
  <c r="I189" s="1"/>
  <c r="J188"/>
  <c r="I188" s="1"/>
  <c r="J187"/>
  <c r="I187" s="1"/>
  <c r="J186"/>
  <c r="I186" s="1"/>
  <c r="J185"/>
  <c r="I185" s="1"/>
  <c r="J184"/>
  <c r="I184" s="1"/>
  <c r="J183"/>
  <c r="I183" s="1"/>
  <c r="J182"/>
  <c r="I182" s="1"/>
  <c r="J181"/>
  <c r="I181" s="1"/>
  <c r="J180"/>
  <c r="I180" s="1"/>
  <c r="J179"/>
  <c r="I179" s="1"/>
  <c r="J178"/>
  <c r="I178" s="1"/>
  <c r="J177"/>
  <c r="I177" s="1"/>
  <c r="J176"/>
  <c r="I176" s="1"/>
  <c r="J175"/>
  <c r="I175" s="1"/>
  <c r="J174"/>
  <c r="I174" s="1"/>
  <c r="J173"/>
  <c r="I173" s="1"/>
  <c r="J172"/>
  <c r="I172" s="1"/>
  <c r="J171"/>
  <c r="I171" s="1"/>
  <c r="J170"/>
  <c r="I170" s="1"/>
  <c r="J169"/>
  <c r="I169" s="1"/>
  <c r="J168"/>
  <c r="I168" s="1"/>
  <c r="J167"/>
  <c r="I167" s="1"/>
  <c r="J166"/>
  <c r="I166" s="1"/>
  <c r="J163"/>
  <c r="I163" s="1"/>
  <c r="J162"/>
  <c r="I162" s="1"/>
  <c r="J161"/>
  <c r="I161" s="1"/>
  <c r="J160"/>
  <c r="I160" s="1"/>
  <c r="J159"/>
  <c r="I159" s="1"/>
  <c r="J158"/>
  <c r="I158" s="1"/>
  <c r="J157"/>
  <c r="I157" s="1"/>
  <c r="J156"/>
  <c r="I156" s="1"/>
  <c r="J155"/>
  <c r="I155" s="1"/>
  <c r="J154"/>
  <c r="I154" s="1"/>
  <c r="J153"/>
  <c r="I153" s="1"/>
  <c r="J152"/>
  <c r="I152" s="1"/>
  <c r="J151"/>
  <c r="I151" s="1"/>
  <c r="J149"/>
  <c r="I149" s="1"/>
  <c r="J148"/>
  <c r="I148" s="1"/>
  <c r="J147"/>
  <c r="I147" s="1"/>
  <c r="J146"/>
  <c r="I146" s="1"/>
  <c r="J145"/>
  <c r="I145" s="1"/>
  <c r="J144"/>
  <c r="I144" s="1"/>
  <c r="J143"/>
  <c r="I143" s="1"/>
  <c r="J142"/>
  <c r="I142" s="1"/>
  <c r="J141"/>
  <c r="I141" s="1"/>
  <c r="J140"/>
  <c r="I140" s="1"/>
  <c r="J139"/>
  <c r="I139" s="1"/>
  <c r="J138"/>
  <c r="I138" s="1"/>
  <c r="J137"/>
  <c r="I137" s="1"/>
  <c r="J136"/>
  <c r="I136" s="1"/>
  <c r="J135"/>
  <c r="I135" s="1"/>
  <c r="J134"/>
  <c r="I134" s="1"/>
  <c r="J133"/>
  <c r="I133" s="1"/>
  <c r="J132"/>
  <c r="I132" s="1"/>
  <c r="J131"/>
  <c r="I131" s="1"/>
  <c r="J130"/>
  <c r="I130" s="1"/>
  <c r="J129"/>
  <c r="I129" s="1"/>
  <c r="J128"/>
  <c r="I128" s="1"/>
  <c r="J127"/>
  <c r="I127" s="1"/>
  <c r="J126"/>
  <c r="I126" s="1"/>
  <c r="J125"/>
  <c r="I125" s="1"/>
  <c r="J124"/>
  <c r="I124" s="1"/>
  <c r="J14"/>
  <c r="I14" s="1"/>
  <c r="J13"/>
  <c r="I13" s="1"/>
  <c r="J12"/>
  <c r="I12" s="1"/>
  <c r="J96"/>
  <c r="I96" s="1"/>
  <c r="J95"/>
  <c r="I95" s="1"/>
  <c r="J94"/>
  <c r="J90"/>
  <c r="I90" s="1"/>
  <c r="J89"/>
  <c r="I89" s="1"/>
  <c r="J88"/>
  <c r="I88" s="1"/>
  <c r="J87"/>
  <c r="I87" s="1"/>
  <c r="J86"/>
  <c r="I86" s="1"/>
  <c r="J85"/>
  <c r="I85" s="1"/>
  <c r="J84"/>
  <c r="I84" s="1"/>
  <c r="J83"/>
  <c r="I83" s="1"/>
  <c r="J82"/>
  <c r="I82" s="1"/>
  <c r="J81"/>
  <c r="I81" s="1"/>
  <c r="J80"/>
  <c r="I80" s="1"/>
  <c r="J79"/>
  <c r="I79" s="1"/>
  <c r="J78"/>
  <c r="I78" s="1"/>
  <c r="J77"/>
  <c r="I77" s="1"/>
  <c r="J76"/>
  <c r="I76" s="1"/>
  <c r="J75"/>
  <c r="I75" s="1"/>
  <c r="J74"/>
  <c r="I74" s="1"/>
  <c r="J73"/>
  <c r="I73" s="1"/>
  <c r="J72"/>
  <c r="I72" s="1"/>
  <c r="J71"/>
  <c r="I71" s="1"/>
  <c r="J70"/>
  <c r="I70" s="1"/>
  <c r="J69"/>
  <c r="I69" s="1"/>
  <c r="J68"/>
  <c r="I68" s="1"/>
  <c r="J67"/>
  <c r="I67" s="1"/>
  <c r="J66"/>
  <c r="I66" s="1"/>
  <c r="J65"/>
  <c r="I65" s="1"/>
  <c r="J64"/>
  <c r="I64" s="1"/>
  <c r="J63"/>
  <c r="I63" s="1"/>
  <c r="J62"/>
  <c r="I62" s="1"/>
  <c r="J61"/>
  <c r="I61" s="1"/>
  <c r="J60"/>
  <c r="I60" s="1"/>
  <c r="J58"/>
  <c r="I58" s="1"/>
  <c r="J57"/>
  <c r="I57" s="1"/>
  <c r="J56"/>
  <c r="I56" s="1"/>
  <c r="J55"/>
  <c r="I55" s="1"/>
  <c r="J54"/>
  <c r="I54" s="1"/>
  <c r="J53"/>
  <c r="I53" s="1"/>
  <c r="J52"/>
  <c r="I52" s="1"/>
  <c r="J49"/>
  <c r="I49" s="1"/>
  <c r="J48"/>
  <c r="I48" s="1"/>
  <c r="J47"/>
  <c r="I47" s="1"/>
  <c r="J46"/>
  <c r="I46" s="1"/>
  <c r="J45"/>
  <c r="I45" s="1"/>
  <c r="J44"/>
  <c r="I44" s="1"/>
  <c r="J43"/>
  <c r="I43" s="1"/>
  <c r="J41"/>
  <c r="I41" s="1"/>
  <c r="J40"/>
  <c r="I40" s="1"/>
  <c r="J39"/>
  <c r="I39" s="1"/>
  <c r="J38"/>
  <c r="I38" s="1"/>
  <c r="J92"/>
  <c r="J37"/>
  <c r="I37" s="1"/>
  <c r="J36"/>
  <c r="I36" s="1"/>
  <c r="J35"/>
  <c r="I35" s="1"/>
  <c r="J34"/>
  <c r="I34" s="1"/>
  <c r="J33"/>
  <c r="I33" s="1"/>
  <c r="J32"/>
  <c r="I32" s="1"/>
  <c r="J31"/>
  <c r="I31" s="1"/>
  <c r="J30"/>
  <c r="I30" s="1"/>
  <c r="J29"/>
  <c r="I29" s="1"/>
  <c r="J28"/>
  <c r="I28" s="1"/>
  <c r="J27"/>
  <c r="I27" s="1"/>
  <c r="J26"/>
  <c r="I26" s="1"/>
  <c r="J25"/>
  <c r="I25" s="1"/>
  <c r="J24"/>
  <c r="I24" s="1"/>
  <c r="J23"/>
  <c r="I23" s="1"/>
  <c r="J22"/>
  <c r="I22" s="1"/>
  <c r="J20"/>
  <c r="I20" s="1"/>
  <c r="J19"/>
  <c r="I19" s="1"/>
  <c r="J18"/>
  <c r="I18" s="1"/>
  <c r="J17"/>
  <c r="I17" s="1"/>
  <c r="J16"/>
  <c r="I16" s="1"/>
  <c r="J11"/>
  <c r="I11" s="1"/>
  <c r="J10"/>
  <c r="I10" s="1"/>
  <c r="J9"/>
  <c r="I9" s="1"/>
  <c r="J68" i="13"/>
  <c r="I68" s="1"/>
  <c r="J67"/>
  <c r="I67" s="1"/>
  <c r="J66"/>
  <c r="I66" s="1"/>
  <c r="J65"/>
  <c r="I65" s="1"/>
  <c r="J64"/>
  <c r="I64" s="1"/>
  <c r="J63"/>
  <c r="I63" s="1"/>
  <c r="J62"/>
  <c r="I62" s="1"/>
  <c r="J61"/>
  <c r="I61" s="1"/>
  <c r="J60"/>
  <c r="I60" s="1"/>
  <c r="J58"/>
  <c r="I58" s="1"/>
  <c r="J57"/>
  <c r="I57" s="1"/>
  <c r="J56"/>
  <c r="I56" s="1"/>
  <c r="J55"/>
  <c r="I55" s="1"/>
  <c r="J54"/>
  <c r="I54" s="1"/>
  <c r="J53"/>
  <c r="I53" s="1"/>
  <c r="J52"/>
  <c r="I52" s="1"/>
  <c r="J51"/>
  <c r="I51" s="1"/>
  <c r="J50"/>
  <c r="I50" s="1"/>
  <c r="J49"/>
  <c r="I49" s="1"/>
  <c r="J48"/>
  <c r="I48" s="1"/>
  <c r="J47"/>
  <c r="I47" s="1"/>
  <c r="J46"/>
  <c r="I46" s="1"/>
  <c r="J45"/>
  <c r="I45" s="1"/>
  <c r="J44"/>
  <c r="I44" s="1"/>
  <c r="J43"/>
  <c r="I43" s="1"/>
  <c r="J41"/>
  <c r="I41" s="1"/>
  <c r="J40"/>
  <c r="I40" s="1"/>
  <c r="J39"/>
  <c r="I39" s="1"/>
  <c r="J36"/>
  <c r="I36" s="1"/>
  <c r="J35"/>
  <c r="I35" s="1"/>
  <c r="J34"/>
  <c r="I34" s="1"/>
  <c r="J33"/>
  <c r="I33" s="1"/>
  <c r="J32"/>
  <c r="I32" s="1"/>
  <c r="J31"/>
  <c r="I31" s="1"/>
  <c r="J30"/>
  <c r="I30" s="1"/>
  <c r="J29"/>
  <c r="I29" s="1"/>
  <c r="J27"/>
  <c r="I27" s="1"/>
  <c r="J26"/>
  <c r="I26" s="1"/>
  <c r="J25"/>
  <c r="I25" s="1"/>
  <c r="J24"/>
  <c r="I24" s="1"/>
  <c r="J23"/>
  <c r="I23" s="1"/>
  <c r="J22"/>
  <c r="I22" s="1"/>
  <c r="J21"/>
  <c r="I21" s="1"/>
  <c r="J20"/>
  <c r="I20" s="1"/>
  <c r="J18"/>
  <c r="I18" s="1"/>
  <c r="J17"/>
  <c r="I17" s="1"/>
  <c r="J16"/>
  <c r="I16" s="1"/>
  <c r="J15"/>
  <c r="I15" s="1"/>
  <c r="J14"/>
  <c r="I14" s="1"/>
  <c r="J13"/>
  <c r="I13" s="1"/>
  <c r="J12"/>
  <c r="I12" s="1"/>
  <c r="J11"/>
  <c r="I11" s="1"/>
  <c r="J10"/>
  <c r="I10" s="1"/>
  <c r="J9"/>
  <c r="I9" s="1"/>
  <c r="T22" i="37"/>
  <c r="S22" s="1"/>
  <c r="T21"/>
  <c r="S21" s="1"/>
  <c r="T20"/>
  <c r="S20" s="1"/>
  <c r="T19"/>
  <c r="S19" s="1"/>
  <c r="T18"/>
  <c r="S18" s="1"/>
  <c r="T17"/>
  <c r="S17" s="1"/>
  <c r="T16"/>
  <c r="S16" s="1"/>
  <c r="T15"/>
  <c r="S15" s="1"/>
  <c r="T14"/>
  <c r="S14" s="1"/>
  <c r="T13"/>
  <c r="S13" s="1"/>
  <c r="T12"/>
  <c r="S12" s="1"/>
  <c r="T11"/>
  <c r="S11" s="1"/>
  <c r="T10"/>
  <c r="S10" s="1"/>
  <c r="T9"/>
  <c r="S9" s="1"/>
  <c r="T8"/>
  <c r="S8" s="1"/>
  <c r="T7"/>
  <c r="S7" s="1"/>
  <c r="A7" i="35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J31" i="36"/>
  <c r="I31" s="1"/>
  <c r="J8"/>
  <c r="I8" s="1"/>
</calcChain>
</file>

<file path=xl/sharedStrings.xml><?xml version="1.0" encoding="utf-8"?>
<sst xmlns="http://schemas.openxmlformats.org/spreadsheetml/2006/main" count="4704" uniqueCount="2620">
  <si>
    <t>130-1601138А2</t>
  </si>
  <si>
    <t>14-1601138</t>
  </si>
  <si>
    <t>815-1601138</t>
  </si>
  <si>
    <t>018-01-1601138</t>
  </si>
  <si>
    <t>А59.01.201</t>
  </si>
  <si>
    <t>70-1601138</t>
  </si>
  <si>
    <t>СМД1-2111А</t>
  </si>
  <si>
    <t>01М-2141А</t>
  </si>
  <si>
    <t>14-2111А</t>
  </si>
  <si>
    <t>36-1604047-Б-1</t>
  </si>
  <si>
    <t>Т25-1601138-В</t>
  </si>
  <si>
    <t>Т25-1601138-Б2</t>
  </si>
  <si>
    <t>Т25-1601165-Б1</t>
  </si>
  <si>
    <t>Т29-1601138А</t>
  </si>
  <si>
    <t>709-12-700</t>
  </si>
  <si>
    <t>765-12-16</t>
  </si>
  <si>
    <t>1111-1601138</t>
  </si>
  <si>
    <t>2101-1601138</t>
  </si>
  <si>
    <t>2108-1601138</t>
  </si>
  <si>
    <t>2121-1601138</t>
  </si>
  <si>
    <t>412-1601138</t>
  </si>
  <si>
    <t>2141-1601138</t>
  </si>
  <si>
    <t>245-1601138</t>
  </si>
  <si>
    <t>2109-1601138-04</t>
  </si>
  <si>
    <t>2110-1601138-04</t>
  </si>
  <si>
    <t>451-1601138-02</t>
  </si>
  <si>
    <t>Э184-1601138-02</t>
  </si>
  <si>
    <t>36-1604047Б1-02</t>
  </si>
  <si>
    <t>ВАЗ-2107</t>
  </si>
  <si>
    <t>ВАЗ-2109</t>
  </si>
  <si>
    <t>ВАЗ-2110</t>
  </si>
  <si>
    <t>225х140х4,5</t>
  </si>
  <si>
    <t>2101-1003020-01</t>
  </si>
  <si>
    <t>21011-1003020-01</t>
  </si>
  <si>
    <t>2105-1003020-01</t>
  </si>
  <si>
    <t>417.1003020</t>
  </si>
  <si>
    <t>421.1003020</t>
  </si>
  <si>
    <t>412-1003020-01</t>
  </si>
  <si>
    <t>3317.1003020</t>
  </si>
  <si>
    <t>24-1003020-33</t>
  </si>
  <si>
    <t>4021.1003020</t>
  </si>
  <si>
    <t>130-1003020-10</t>
  </si>
  <si>
    <t>236-1003210-В2</t>
  </si>
  <si>
    <t>238-1003210-В2</t>
  </si>
  <si>
    <t>ГАЗ-24-10,3102</t>
  </si>
  <si>
    <t>21213-1003020-10</t>
  </si>
  <si>
    <t>АО "ФРИТЕКС"</t>
  </si>
  <si>
    <t>2112-1003020</t>
  </si>
  <si>
    <t>2107-1003020-10</t>
  </si>
  <si>
    <t>21083-1003020-10</t>
  </si>
  <si>
    <t>11113-1003020-01</t>
  </si>
  <si>
    <t>406.1003020-14</t>
  </si>
  <si>
    <t>ВАЗ-21011,06</t>
  </si>
  <si>
    <t>ВАЗ-2121 “Нива”</t>
  </si>
  <si>
    <t>01-09С-17А</t>
  </si>
  <si>
    <t>2108-1008081-10</t>
  </si>
  <si>
    <t>21083-1008081-10</t>
  </si>
  <si>
    <t>21213-1008081-10</t>
  </si>
  <si>
    <t>1111-1008085-01</t>
  </si>
  <si>
    <t>2112-1008081-01</t>
  </si>
  <si>
    <t>2103-1203020-18</t>
  </si>
  <si>
    <t>2123-1008081-01</t>
  </si>
  <si>
    <t>2123-1008055-01</t>
  </si>
  <si>
    <t>2123-1008033-01</t>
  </si>
  <si>
    <t>2105-1213011-01</t>
  </si>
  <si>
    <t>УАЗ(д-ль 417.10) 94мм.</t>
  </si>
  <si>
    <t>406-1003020-14-01</t>
  </si>
  <si>
    <t>04-06С8-12</t>
  </si>
  <si>
    <t>50-1601138Б</t>
  </si>
  <si>
    <t>055030-1601138</t>
  </si>
  <si>
    <t>406-1601138-501</t>
  </si>
  <si>
    <t>Москвич-412, V 1,5</t>
  </si>
  <si>
    <t>184.1601138-10</t>
  </si>
  <si>
    <t>375-1003020А</t>
  </si>
  <si>
    <t>245-1008016</t>
  </si>
  <si>
    <t>01-07-С7</t>
  </si>
  <si>
    <t>6ТЗ-07-С5</t>
  </si>
  <si>
    <t>66-01-1003020-06</t>
  </si>
  <si>
    <t>4301-1601138-01</t>
  </si>
  <si>
    <t>4301-1601138-11</t>
  </si>
  <si>
    <t>70-1601138-02</t>
  </si>
  <si>
    <t>3318.1003020</t>
  </si>
  <si>
    <t>21213-1217046-01</t>
  </si>
  <si>
    <t>Д-ль ЗМЗ-405</t>
  </si>
  <si>
    <t>14-1203240</t>
  </si>
  <si>
    <t>24-1008080Г</t>
  </si>
  <si>
    <t>4021.1107015</t>
  </si>
  <si>
    <t>5411-1203021-10</t>
  </si>
  <si>
    <t>5411-1203020</t>
  </si>
  <si>
    <t>5320-1203020</t>
  </si>
  <si>
    <t>5511-1203023</t>
  </si>
  <si>
    <t>4310-1203021</t>
  </si>
  <si>
    <t>7403.1008027</t>
  </si>
  <si>
    <t>863420-П-01</t>
  </si>
  <si>
    <t>54115-1203023-20</t>
  </si>
  <si>
    <t>54115-1203023</t>
  </si>
  <si>
    <t>54115-1203020</t>
  </si>
  <si>
    <t>50-1008026-Б</t>
  </si>
  <si>
    <t>50-1008027-Б</t>
  </si>
  <si>
    <t>50-1008028</t>
  </si>
  <si>
    <t>240-1015671</t>
  </si>
  <si>
    <t>4301-1601138-501</t>
  </si>
  <si>
    <t>13-1008027-Б</t>
  </si>
  <si>
    <t>53-1107015</t>
  </si>
  <si>
    <t>53215-1203023</t>
  </si>
  <si>
    <t>21011-1003020-10</t>
  </si>
  <si>
    <t xml:space="preserve">Дв-ль ЯМЗ-236 </t>
  </si>
  <si>
    <t xml:space="preserve">Дв-ль ЯМЗ-238 </t>
  </si>
  <si>
    <t>54-01073</t>
  </si>
  <si>
    <t xml:space="preserve">2108-1107015 </t>
  </si>
  <si>
    <t>406-1601138-10</t>
  </si>
  <si>
    <t>7403.1118.181</t>
  </si>
  <si>
    <t>448-06с8-1</t>
  </si>
  <si>
    <t>714-14-02</t>
  </si>
  <si>
    <t>2571118691</t>
  </si>
  <si>
    <t>2571118692</t>
  </si>
  <si>
    <t>2571118600</t>
  </si>
  <si>
    <t>2571118601</t>
  </si>
  <si>
    <t>2571110025</t>
  </si>
  <si>
    <t>2571110027</t>
  </si>
  <si>
    <t>2571111769</t>
  </si>
  <si>
    <t>2571111771</t>
  </si>
  <si>
    <t>2571111775</t>
  </si>
  <si>
    <t>2571111795</t>
  </si>
  <si>
    <t>2571111798</t>
  </si>
  <si>
    <t>2571113152</t>
  </si>
  <si>
    <t>2571115635</t>
  </si>
  <si>
    <t>2571115668</t>
  </si>
  <si>
    <t>2571115676</t>
  </si>
  <si>
    <t>2571115626</t>
  </si>
  <si>
    <t>2571115633</t>
  </si>
  <si>
    <t>2571110008</t>
  </si>
  <si>
    <t>2571111008</t>
  </si>
  <si>
    <t>2571111009</t>
  </si>
  <si>
    <t>2571124362</t>
  </si>
  <si>
    <t>2571112848</t>
  </si>
  <si>
    <t>2571115611</t>
  </si>
  <si>
    <t>2571111778</t>
  </si>
  <si>
    <t>2571118687</t>
  </si>
  <si>
    <t>2571115624</t>
  </si>
  <si>
    <t>2571124372</t>
  </si>
  <si>
    <t>2571115617</t>
  </si>
  <si>
    <t>2571115623</t>
  </si>
  <si>
    <t>2571115613</t>
  </si>
  <si>
    <t>2571115677</t>
  </si>
  <si>
    <t>2571114787</t>
  </si>
  <si>
    <t>2571114783</t>
  </si>
  <si>
    <t>2571114573</t>
  </si>
  <si>
    <t>2571110007</t>
  </si>
  <si>
    <t>2571111007</t>
  </si>
  <si>
    <t>2571110004</t>
  </si>
  <si>
    <t>2571111004</t>
  </si>
  <si>
    <t>2571110005</t>
  </si>
  <si>
    <t>2571111005</t>
  </si>
  <si>
    <t>2571110006</t>
  </si>
  <si>
    <t>2571111006</t>
  </si>
  <si>
    <t>2571110002</t>
  </si>
  <si>
    <t>2571111002</t>
  </si>
  <si>
    <t>2571110003</t>
  </si>
  <si>
    <t>2571111003</t>
  </si>
  <si>
    <t>2577120007</t>
  </si>
  <si>
    <t>2577120082</t>
  </si>
  <si>
    <t>2571110026</t>
  </si>
  <si>
    <t>2571149325</t>
  </si>
  <si>
    <t>2571149334</t>
  </si>
  <si>
    <t>2571149309</t>
  </si>
  <si>
    <t>2571149355</t>
  </si>
  <si>
    <t>2571140205</t>
  </si>
  <si>
    <t>2571141205</t>
  </si>
  <si>
    <t>2571141214</t>
  </si>
  <si>
    <t>2571141235</t>
  </si>
  <si>
    <t>2571141425</t>
  </si>
  <si>
    <t>2571141225</t>
  </si>
  <si>
    <t>2571141424</t>
  </si>
  <si>
    <t>2571141423</t>
  </si>
  <si>
    <t>2571141213</t>
  </si>
  <si>
    <t>2571140214</t>
  </si>
  <si>
    <t>2571140206</t>
  </si>
  <si>
    <t>2571140225</t>
  </si>
  <si>
    <t>2571140035</t>
  </si>
  <si>
    <t>2571140220</t>
  </si>
  <si>
    <t>2571140070</t>
  </si>
  <si>
    <t>2571140075</t>
  </si>
  <si>
    <t>2571140222</t>
  </si>
  <si>
    <t>2577120065</t>
  </si>
  <si>
    <t>2577120067</t>
  </si>
  <si>
    <t>2577120066</t>
  </si>
  <si>
    <t>2577120166</t>
  </si>
  <si>
    <t>2577120073</t>
  </si>
  <si>
    <t>2577120001</t>
  </si>
  <si>
    <t>2577120078</t>
  </si>
  <si>
    <t>2577120080</t>
  </si>
  <si>
    <t>2577120020</t>
  </si>
  <si>
    <t>2577120021</t>
  </si>
  <si>
    <t>2577120009</t>
  </si>
  <si>
    <t>2577120005</t>
  </si>
  <si>
    <t>2577141301</t>
  </si>
  <si>
    <t>2577146302</t>
  </si>
  <si>
    <t>2577120095</t>
  </si>
  <si>
    <t>2577120096</t>
  </si>
  <si>
    <t>2577120069</t>
  </si>
  <si>
    <t>2577120025</t>
  </si>
  <si>
    <t>2577120160</t>
  </si>
  <si>
    <t>2577120086</t>
  </si>
  <si>
    <t>2577120097</t>
  </si>
  <si>
    <t>2577120087</t>
  </si>
  <si>
    <t>2577121057</t>
  </si>
  <si>
    <t>2577120062</t>
  </si>
  <si>
    <t>2577120054</t>
  </si>
  <si>
    <t>2577120043</t>
  </si>
  <si>
    <t>2577120040</t>
  </si>
  <si>
    <t>2577120042</t>
  </si>
  <si>
    <t>2577120135</t>
  </si>
  <si>
    <t>2577120157</t>
  </si>
  <si>
    <t>2577120146</t>
  </si>
  <si>
    <t>2577120131</t>
  </si>
  <si>
    <t>2577120143</t>
  </si>
  <si>
    <t>2577120132</t>
  </si>
  <si>
    <t>2577120155</t>
  </si>
  <si>
    <t>2577120124</t>
  </si>
  <si>
    <t>2577120126</t>
  </si>
  <si>
    <t>2577120142</t>
  </si>
  <si>
    <t>2577120127</t>
  </si>
  <si>
    <t>2577120847</t>
  </si>
  <si>
    <t>2577120844</t>
  </si>
  <si>
    <t>2577120063</t>
  </si>
  <si>
    <t>2577120041</t>
  </si>
  <si>
    <t>2577120137</t>
  </si>
  <si>
    <t>2577120133</t>
  </si>
  <si>
    <t>2577120019</t>
  </si>
  <si>
    <t>2577120015</t>
  </si>
  <si>
    <t>2577120016</t>
  </si>
  <si>
    <t>2577120018</t>
  </si>
  <si>
    <t>2577120017</t>
  </si>
  <si>
    <t>2577120028</t>
  </si>
  <si>
    <t>2577120029</t>
  </si>
  <si>
    <t>2577120031</t>
  </si>
  <si>
    <t>2577120111</t>
  </si>
  <si>
    <t>2577120088</t>
  </si>
  <si>
    <t>2577142003</t>
  </si>
  <si>
    <t>2577142008</t>
  </si>
  <si>
    <t>2577142010</t>
  </si>
  <si>
    <t>2577142107</t>
  </si>
  <si>
    <t>2577142004</t>
  </si>
  <si>
    <t>2577142002</t>
  </si>
  <si>
    <t>2577141005</t>
  </si>
  <si>
    <t>2577141006</t>
  </si>
  <si>
    <t>2577146304</t>
  </si>
  <si>
    <t>2577173002</t>
  </si>
  <si>
    <t>2577175002</t>
  </si>
  <si>
    <t>2577175001</t>
  </si>
  <si>
    <t>2577190401</t>
  </si>
  <si>
    <t>2577190404</t>
  </si>
  <si>
    <t>2577191401</t>
  </si>
  <si>
    <t>2577191403</t>
  </si>
  <si>
    <t>2577176001</t>
  </si>
  <si>
    <t>2577176002</t>
  </si>
  <si>
    <t>2577176003</t>
  </si>
  <si>
    <t>2577176004</t>
  </si>
  <si>
    <t>2577176005</t>
  </si>
  <si>
    <t>2577176006</t>
  </si>
  <si>
    <t>2577176007</t>
  </si>
  <si>
    <t>2577176008</t>
  </si>
  <si>
    <t>2577176015</t>
  </si>
  <si>
    <t>2577176010</t>
  </si>
  <si>
    <t>2577176011</t>
  </si>
  <si>
    <t>2577176012</t>
  </si>
  <si>
    <t>2577176016</t>
  </si>
  <si>
    <t>2577176013</t>
  </si>
  <si>
    <t>2571392214</t>
  </si>
  <si>
    <t>2571392207</t>
  </si>
  <si>
    <t>2571313609</t>
  </si>
  <si>
    <t>2571313716</t>
  </si>
  <si>
    <t>2571313715</t>
  </si>
  <si>
    <t>2571313713</t>
  </si>
  <si>
    <t>2571351501</t>
  </si>
  <si>
    <t>2571351014</t>
  </si>
  <si>
    <t>2571350516</t>
  </si>
  <si>
    <t>2571350515</t>
  </si>
  <si>
    <t>2571350517</t>
  </si>
  <si>
    <t>2571351001</t>
  </si>
  <si>
    <t>2571351002</t>
  </si>
  <si>
    <t>2571351006</t>
  </si>
  <si>
    <t>2571350602</t>
  </si>
  <si>
    <t>2571351013</t>
  </si>
  <si>
    <t>2571351633</t>
  </si>
  <si>
    <t>2571351634</t>
  </si>
  <si>
    <t>2571230938</t>
  </si>
  <si>
    <t>2571230822</t>
  </si>
  <si>
    <t>2571243187</t>
  </si>
  <si>
    <t>2571250487</t>
  </si>
  <si>
    <t>2571243192</t>
  </si>
  <si>
    <t>2571250492</t>
  </si>
  <si>
    <t>2571372205</t>
  </si>
  <si>
    <t>2571372231</t>
  </si>
  <si>
    <t>2571373001</t>
  </si>
  <si>
    <t>2571372218</t>
  </si>
  <si>
    <t>2571372221</t>
  </si>
  <si>
    <t>2571372803</t>
  </si>
  <si>
    <t>2571372802</t>
  </si>
  <si>
    <t>2576110112</t>
  </si>
  <si>
    <t>2576110113</t>
  </si>
  <si>
    <t>2576110218</t>
  </si>
  <si>
    <t>2576140707</t>
  </si>
  <si>
    <t>2576140709</t>
  </si>
  <si>
    <t>2577146301</t>
  </si>
  <si>
    <t>2577142032</t>
  </si>
  <si>
    <t>2577142031</t>
  </si>
  <si>
    <t>2577142033</t>
  </si>
  <si>
    <t>2577142034</t>
  </si>
  <si>
    <t>2577141040</t>
  </si>
  <si>
    <t>2577142042</t>
  </si>
  <si>
    <t>2577142041</t>
  </si>
  <si>
    <t>2577142039</t>
  </si>
  <si>
    <t>2577142038</t>
  </si>
  <si>
    <t>2577142036</t>
  </si>
  <si>
    <t>2577141402</t>
  </si>
  <si>
    <t>2577148301</t>
  </si>
  <si>
    <t>2577148302</t>
  </si>
  <si>
    <t>2577148303</t>
  </si>
  <si>
    <t>2577148304</t>
  </si>
  <si>
    <t>2577148305</t>
  </si>
  <si>
    <t>2577148306</t>
  </si>
  <si>
    <t>2577148307</t>
  </si>
  <si>
    <t>2577148308</t>
  </si>
  <si>
    <t>2577148309</t>
  </si>
  <si>
    <t>2577148310</t>
  </si>
  <si>
    <t>2577148314</t>
  </si>
  <si>
    <t>2577148315</t>
  </si>
  <si>
    <t>2577148316</t>
  </si>
  <si>
    <t>2577148318</t>
  </si>
  <si>
    <t>2577148401</t>
  </si>
  <si>
    <t>2577148702</t>
  </si>
  <si>
    <t>2577148402</t>
  </si>
  <si>
    <t>2577148405</t>
  </si>
  <si>
    <t>2577148409</t>
  </si>
  <si>
    <t>2577148317</t>
  </si>
  <si>
    <t>2571090101</t>
  </si>
  <si>
    <t>2571090111</t>
  </si>
  <si>
    <t>2571090102</t>
  </si>
  <si>
    <t>2571090103</t>
  </si>
  <si>
    <t>2571090104</t>
  </si>
  <si>
    <t>2571090112</t>
  </si>
  <si>
    <t>2571090105</t>
  </si>
  <si>
    <t>2571090106</t>
  </si>
  <si>
    <t>2571090110</t>
  </si>
  <si>
    <t>2571090107</t>
  </si>
  <si>
    <t>2571090108</t>
  </si>
  <si>
    <t>2571090115</t>
  </si>
  <si>
    <t>2571090109</t>
  </si>
  <si>
    <t>2571090113</t>
  </si>
  <si>
    <t>2571090118</t>
  </si>
  <si>
    <t>2571313712</t>
  </si>
  <si>
    <t>2571313705</t>
  </si>
  <si>
    <t>2571393765</t>
  </si>
  <si>
    <t>2571313125</t>
  </si>
  <si>
    <t>2571313124</t>
  </si>
  <si>
    <t>2571313146</t>
  </si>
  <si>
    <t>2571313145</t>
  </si>
  <si>
    <t>2571313122</t>
  </si>
  <si>
    <t>2571391823</t>
  </si>
  <si>
    <t>2571313158</t>
  </si>
  <si>
    <t>2571313157</t>
  </si>
  <si>
    <t>2571393158</t>
  </si>
  <si>
    <t>2571393151</t>
  </si>
  <si>
    <t>2571313144</t>
  </si>
  <si>
    <t>2571313143</t>
  </si>
  <si>
    <t>2571391824</t>
  </si>
  <si>
    <t>2571316337</t>
  </si>
  <si>
    <t>2571316338</t>
  </si>
  <si>
    <t>2571316364</t>
  </si>
  <si>
    <t>2571316375</t>
  </si>
  <si>
    <t>2571313165</t>
  </si>
  <si>
    <t>2571313178</t>
  </si>
  <si>
    <t>2571313134</t>
  </si>
  <si>
    <t>2571313174</t>
  </si>
  <si>
    <t>2571310279</t>
  </si>
  <si>
    <t>2571313106</t>
  </si>
  <si>
    <t>2571310278</t>
  </si>
  <si>
    <t>2571310282</t>
  </si>
  <si>
    <t>2571310030</t>
  </si>
  <si>
    <t>2571313169</t>
  </si>
  <si>
    <t>2571313136</t>
  </si>
  <si>
    <t>2571310296</t>
  </si>
  <si>
    <t>2571310289</t>
  </si>
  <si>
    <t>2571310288</t>
  </si>
  <si>
    <t>2571310275</t>
  </si>
  <si>
    <t>2571310276</t>
  </si>
  <si>
    <t>2571316376</t>
  </si>
  <si>
    <t>2571310287</t>
  </si>
  <si>
    <t>2571350411</t>
  </si>
  <si>
    <t>2571350417</t>
  </si>
  <si>
    <t>2571350419</t>
  </si>
  <si>
    <t>2571316352</t>
  </si>
  <si>
    <t>2571393152</t>
  </si>
  <si>
    <t>2577141128</t>
  </si>
  <si>
    <t>УАЗ(д-ль 421.10) 102мм.</t>
  </si>
  <si>
    <t>2571091111</t>
  </si>
  <si>
    <t>2571091112</t>
  </si>
  <si>
    <t>2571091113</t>
  </si>
  <si>
    <t>2571091114</t>
  </si>
  <si>
    <t>2571091115</t>
  </si>
  <si>
    <t>16-1601138-02</t>
  </si>
  <si>
    <t>2571140219</t>
  </si>
  <si>
    <t>330242-1601138</t>
  </si>
  <si>
    <t>2571141216</t>
  </si>
  <si>
    <t>2571310290</t>
  </si>
  <si>
    <t>2571313128</t>
  </si>
  <si>
    <t>2571316384</t>
  </si>
  <si>
    <t>2571091101</t>
  </si>
  <si>
    <t>2571310300</t>
  </si>
  <si>
    <t>2571100002</t>
  </si>
  <si>
    <t>2571100001</t>
  </si>
  <si>
    <t>53А-1203360</t>
  </si>
  <si>
    <t>018.01.-1601138-02</t>
  </si>
  <si>
    <t>2571140226</t>
  </si>
  <si>
    <t>2571118605</t>
  </si>
  <si>
    <t>2571351016</t>
  </si>
  <si>
    <t>2571310216</t>
  </si>
  <si>
    <t>2571316377</t>
  </si>
  <si>
    <t>2571313151</t>
  </si>
  <si>
    <t>2571313152</t>
  </si>
  <si>
    <t>406.1601138-20</t>
  </si>
  <si>
    <t>2571141212</t>
  </si>
  <si>
    <t>2571310224</t>
  </si>
  <si>
    <t>2571313126</t>
  </si>
  <si>
    <t>2577197302</t>
  </si>
  <si>
    <t>2571351004</t>
  </si>
  <si>
    <t>2577141032</t>
  </si>
  <si>
    <t>2571313127</t>
  </si>
  <si>
    <t>2571310222</t>
  </si>
  <si>
    <t>2577176009</t>
  </si>
  <si>
    <t>2571350999</t>
  </si>
  <si>
    <t>2571351000</t>
  </si>
  <si>
    <t>2571313131</t>
  </si>
  <si>
    <t>2571393159</t>
  </si>
  <si>
    <t>2571393150</t>
  </si>
  <si>
    <t>2571313711</t>
  </si>
  <si>
    <t>2571350514</t>
  </si>
  <si>
    <t>2571115605</t>
  </si>
  <si>
    <t>46167с</t>
  </si>
  <si>
    <t>2577148703</t>
  </si>
  <si>
    <t>2577146309</t>
  </si>
  <si>
    <t>2571111774</t>
  </si>
  <si>
    <t>2571310029</t>
  </si>
  <si>
    <t>2571310280</t>
  </si>
  <si>
    <t>2576140708</t>
  </si>
  <si>
    <t>2576140711</t>
  </si>
  <si>
    <t>2577120071</t>
  </si>
  <si>
    <t>2577148319</t>
  </si>
  <si>
    <t>2577148701</t>
  </si>
  <si>
    <t>2577190402</t>
  </si>
  <si>
    <t>2571100005</t>
  </si>
  <si>
    <t>2577141701</t>
  </si>
  <si>
    <t>2577142401</t>
  </si>
  <si>
    <t>2577110102</t>
  </si>
  <si>
    <t>2577110104</t>
  </si>
  <si>
    <t>2577110112</t>
  </si>
  <si>
    <t>2577110121</t>
  </si>
  <si>
    <t>2577110122</t>
  </si>
  <si>
    <t>2577110127</t>
  </si>
  <si>
    <t>2577110133</t>
  </si>
  <si>
    <t>2577110138</t>
  </si>
  <si>
    <t>2577110318</t>
  </si>
  <si>
    <t>2577110321</t>
  </si>
  <si>
    <t>2577110324</t>
  </si>
  <si>
    <t>2577110326</t>
  </si>
  <si>
    <t>2577110329</t>
  </si>
  <si>
    <t>2577110331</t>
  </si>
  <si>
    <t>2577110332</t>
  </si>
  <si>
    <t>2577110334</t>
  </si>
  <si>
    <t>2577110335</t>
  </si>
  <si>
    <t>2571310283</t>
  </si>
  <si>
    <t>2571310284</t>
  </si>
  <si>
    <t>2571243173</t>
  </si>
  <si>
    <t>2571451053</t>
  </si>
  <si>
    <t>Тракторная группа</t>
  </si>
  <si>
    <t>Грузовая группа</t>
  </si>
  <si>
    <t>Легковая группа</t>
  </si>
  <si>
    <t>Прочие</t>
  </si>
  <si>
    <t>прокладки из материала ФРИТЕКС-710  в инд.упаковке с герметиком</t>
  </si>
  <si>
    <t>2571415101</t>
  </si>
  <si>
    <t>2571351022</t>
  </si>
  <si>
    <t>14-1601138-10</t>
  </si>
  <si>
    <t>2577197308</t>
  </si>
  <si>
    <t>15-1601138-02</t>
  </si>
  <si>
    <t>2571316385</t>
  </si>
  <si>
    <t>2571140211</t>
  </si>
  <si>
    <t>2577110113</t>
  </si>
  <si>
    <t>2577110116</t>
  </si>
  <si>
    <t>2577110306</t>
  </si>
  <si>
    <t>01.04.2011</t>
  </si>
  <si>
    <t>0%</t>
  </si>
  <si>
    <t/>
  </si>
  <si>
    <t>2571100101</t>
  </si>
  <si>
    <t>2571100102</t>
  </si>
  <si>
    <t>2571124303</t>
  </si>
  <si>
    <t>2571124304</t>
  </si>
  <si>
    <t>2571124305</t>
  </si>
  <si>
    <t>2571140201</t>
  </si>
  <si>
    <t>2571140218</t>
  </si>
  <si>
    <t>2571140221</t>
  </si>
  <si>
    <t>2571141204</t>
  </si>
  <si>
    <t>2571149307</t>
  </si>
  <si>
    <t>2571225104</t>
  </si>
  <si>
    <t>2571237604</t>
  </si>
  <si>
    <t>2571237606</t>
  </si>
  <si>
    <t>Двигатель ЯМЗ 5340</t>
  </si>
  <si>
    <t>2571237664</t>
  </si>
  <si>
    <t>2571237666</t>
  </si>
  <si>
    <t>2571310010</t>
  </si>
  <si>
    <t>2571310011</t>
  </si>
  <si>
    <t>2571310095</t>
  </si>
  <si>
    <t>2571310096</t>
  </si>
  <si>
    <t>2571310229</t>
  </si>
  <si>
    <t>2571310266</t>
  </si>
  <si>
    <t>2571310267</t>
  </si>
  <si>
    <t>2571310269</t>
  </si>
  <si>
    <t>2571310270</t>
  </si>
  <si>
    <t>2571310271</t>
  </si>
  <si>
    <t>2571310272</t>
  </si>
  <si>
    <t>2571310277</t>
  </si>
  <si>
    <t>2571310291</t>
  </si>
  <si>
    <t>2571310298</t>
  </si>
  <si>
    <t>2571313141</t>
  </si>
  <si>
    <t>2571313142</t>
  </si>
  <si>
    <t>2571324300</t>
  </si>
  <si>
    <t>2571442201</t>
  </si>
  <si>
    <t>2576130624</t>
  </si>
  <si>
    <t>2576130634</t>
  </si>
  <si>
    <t>2576210102</t>
  </si>
  <si>
    <t>2576210103</t>
  </si>
  <si>
    <t>2576210104</t>
  </si>
  <si>
    <t>2577110114</t>
  </si>
  <si>
    <t>2577110120</t>
  </si>
  <si>
    <t>2577110123</t>
  </si>
  <si>
    <t>2577110134</t>
  </si>
  <si>
    <t>2577110135</t>
  </si>
  <si>
    <t>2577110137</t>
  </si>
  <si>
    <t>2577110225</t>
  </si>
  <si>
    <t>2577110304</t>
  </si>
  <si>
    <t>2577110305</t>
  </si>
  <si>
    <t>2577110327</t>
  </si>
  <si>
    <t>2577110355</t>
  </si>
  <si>
    <t>2577110616</t>
  </si>
  <si>
    <t>2577110623</t>
  </si>
  <si>
    <t>2577120011</t>
  </si>
  <si>
    <t>2577122016</t>
  </si>
  <si>
    <t>2577141028</t>
  </si>
  <si>
    <t>2577141240</t>
  </si>
  <si>
    <t>2577142007</t>
  </si>
  <si>
    <t>2577142028</t>
  </si>
  <si>
    <t>2577142035</t>
  </si>
  <si>
    <t>2577142037</t>
  </si>
  <si>
    <t>2577142040</t>
  </si>
  <si>
    <t>2577142103</t>
  </si>
  <si>
    <t>2577142104</t>
  </si>
  <si>
    <t>Безасбестовые эллипсонавитые</t>
  </si>
  <si>
    <t>2577142108</t>
  </si>
  <si>
    <t>2577142110</t>
  </si>
  <si>
    <t>2577142142</t>
  </si>
  <si>
    <t>2577144015</t>
  </si>
  <si>
    <t>2577148502</t>
  </si>
  <si>
    <t>2577163011</t>
  </si>
  <si>
    <t>2577163013</t>
  </si>
  <si>
    <t>2577181301</t>
  </si>
  <si>
    <t>2577181302</t>
  </si>
  <si>
    <t>2577181305</t>
  </si>
  <si>
    <t>2579211761</t>
  </si>
  <si>
    <t>2579211762</t>
  </si>
  <si>
    <t>2579211789</t>
  </si>
  <si>
    <t>2579218601</t>
  </si>
  <si>
    <t>2579218602</t>
  </si>
  <si>
    <t>2579224325</t>
  </si>
  <si>
    <t>2579224331</t>
  </si>
  <si>
    <t>2577197315</t>
  </si>
  <si>
    <t>Применяемость</t>
  </si>
  <si>
    <t>714-14-03</t>
  </si>
  <si>
    <t>Наименование</t>
  </si>
  <si>
    <t>Цена без НДС</t>
  </si>
  <si>
    <t>Цена c НДС</t>
  </si>
  <si>
    <t xml:space="preserve">№ п/п </t>
  </si>
  <si>
    <t>№ п/п</t>
  </si>
  <si>
    <t>2 шт. для ГАЗ-53,66</t>
  </si>
  <si>
    <t>2 шт. для ЗИЛ-130</t>
  </si>
  <si>
    <t>Накладки фрикционные</t>
  </si>
  <si>
    <t>Сверленые</t>
  </si>
  <si>
    <t>прокладки из материала ФРИТЕКС-710 с герметиком</t>
  </si>
  <si>
    <t>Прокладки безасбестовые</t>
  </si>
  <si>
    <t>Неармированные</t>
  </si>
  <si>
    <t>Прокладки безасбестовые серии  «СТАНДАРТ»</t>
  </si>
  <si>
    <t>Прокладки безасбестовые серии «ПРЕМИУМ»</t>
  </si>
  <si>
    <t xml:space="preserve"> неармированные, металлические, серии «Премиум», серии «Стандарт»</t>
  </si>
  <si>
    <t>236-1003210-В5</t>
  </si>
  <si>
    <t>238-1003210-В7</t>
  </si>
  <si>
    <t>50-1003020-А2</t>
  </si>
  <si>
    <t>43-06с8-02</t>
  </si>
  <si>
    <t>04-06С8-11</t>
  </si>
  <si>
    <t>14Н-06с8</t>
  </si>
  <si>
    <t>61-06.008.00</t>
  </si>
  <si>
    <t>Д65-02-С12В</t>
  </si>
  <si>
    <t>448-06с8-03</t>
  </si>
  <si>
    <t>Д-ль 262, 263(на 3 цил.)</t>
  </si>
  <si>
    <t xml:space="preserve"> 4022.1601138-12 (ЗМЗ)</t>
  </si>
  <si>
    <t>406.1601138-01 (ЗМЗ)</t>
  </si>
  <si>
    <t>14.1601138-31</t>
  </si>
  <si>
    <t>406.1601138-30</t>
  </si>
  <si>
    <t>110-30-01</t>
  </si>
  <si>
    <t>ГБЦ, армированные</t>
  </si>
  <si>
    <t>ЗМЗ-406.10 ЕВРО-3</t>
  </si>
  <si>
    <t>Т-р Т-4А (д-ль А-01М,Д-463)</t>
  </si>
  <si>
    <t xml:space="preserve"> </t>
  </si>
  <si>
    <t>3LD-1003020</t>
  </si>
  <si>
    <t>УМЗ-4216,УМЗ-4213</t>
  </si>
  <si>
    <t>двигатель ММЗ   (3LD 3 -х цилиндровый)</t>
  </si>
  <si>
    <t>4022-1601138-02</t>
  </si>
  <si>
    <t>451-1601138-02с</t>
  </si>
  <si>
    <t>421.1601138-04</t>
  </si>
  <si>
    <t>прокладки из материала ФРИТЕКС-702, 703 с герметиком</t>
  </si>
  <si>
    <t>53-1601138-02</t>
  </si>
  <si>
    <t>TAGAZ C 100 Vega</t>
  </si>
  <si>
    <t xml:space="preserve">А274.1003020 </t>
  </si>
  <si>
    <t xml:space="preserve">А274.1008080 </t>
  </si>
  <si>
    <t>ФЛ-12</t>
  </si>
  <si>
    <t>236-1601138А3</t>
  </si>
  <si>
    <t>238-1601138</t>
  </si>
  <si>
    <t>АВТОМОБИЛЬНЫЕ ТЕПЛООБМЕННИКИ ДЛЯ ДВИГАТЕЛЕЙ ЯМЗ</t>
  </si>
  <si>
    <t>11186-1601138-20</t>
  </si>
  <si>
    <t>238ДК.4200048-03</t>
  </si>
  <si>
    <t>ВАЗ-11182 (Гранта, Ларгус)</t>
  </si>
  <si>
    <t>РСМ-10.01.54.001</t>
  </si>
  <si>
    <t>00162Б</t>
  </si>
  <si>
    <t>РСМ-10.04.13.006А</t>
  </si>
  <si>
    <t>181.21.27.026</t>
  </si>
  <si>
    <t>КС6-050006-2</t>
  </si>
  <si>
    <t>2106-1601138-20</t>
  </si>
  <si>
    <t>2107-1601138-20</t>
  </si>
  <si>
    <t>прокладки из материала ФРИТЕКС-702,703  в инд.упаковке с герметиком</t>
  </si>
  <si>
    <t>Logan, Sandero, Lada Largus, Almera, дв-ль  Renalt K4M  1,6 л. 16 кл.</t>
  </si>
  <si>
    <t>Диски фрикционные и металлические мокрого трения</t>
  </si>
  <si>
    <t>действует с 01.09.2024 г.</t>
  </si>
  <si>
    <t>НАИМЕНОВАНИЕ ПРОДУКЦИИ</t>
  </si>
  <si>
    <t>Цена, руб. /шт. с НДС</t>
  </si>
  <si>
    <t xml:space="preserve">Особенности привода диска </t>
  </si>
  <si>
    <t xml:space="preserve">Рисунок маслянных канавок </t>
  </si>
  <si>
    <t>Размеры , мм</t>
  </si>
  <si>
    <t>Применяемая техника</t>
  </si>
  <si>
    <t>Узел применения</t>
  </si>
  <si>
    <t>Ø наружн.</t>
  </si>
  <si>
    <t>Ø внутр.</t>
  </si>
  <si>
    <t>Ø делит. окр.</t>
  </si>
  <si>
    <t>толщина</t>
  </si>
  <si>
    <t>число зубьев</t>
  </si>
  <si>
    <t>Диск фрикционный</t>
  </si>
  <si>
    <t>125-00-00</t>
  </si>
  <si>
    <t>1522-3502015</t>
  </si>
  <si>
    <t>МТЗ</t>
  </si>
  <si>
    <t>Тормоза основные и стояночно-запасные МТЗ-1523, 1221</t>
  </si>
  <si>
    <t>125-00-04</t>
  </si>
  <si>
    <t>2522-3502015</t>
  </si>
  <si>
    <t>Тормоза основные МТЗ-2522, 2822, 3022, 3522 заменен на  125-00-04-01</t>
  </si>
  <si>
    <t>125-00-04-01</t>
  </si>
  <si>
    <t xml:space="preserve">Тормоза основные МТЗ-2522, 2822, 3022, 3522 взамен 125-00-04 </t>
  </si>
  <si>
    <t>125-00-08</t>
  </si>
  <si>
    <t>80-1701375</t>
  </si>
  <si>
    <t xml:space="preserve">Механизм отбора мощности ВОМ-1021,1025,1221, 1523                                                                 Фрикцион коробки МТЗ-2522, 2822, 3022, 3522   </t>
  </si>
  <si>
    <t>Диск металлический</t>
  </si>
  <si>
    <t>127-00-04</t>
  </si>
  <si>
    <t>80М-3502037</t>
  </si>
  <si>
    <t>-</t>
  </si>
  <si>
    <t>Тормоза основные МТЗ</t>
  </si>
  <si>
    <t>Диск промежуточный</t>
  </si>
  <si>
    <t>127-00-37</t>
  </si>
  <si>
    <t>2522-3502034</t>
  </si>
  <si>
    <t>Тормоза основные МТЗ-2022, 2522, 2822, 3022, 3522</t>
  </si>
  <si>
    <t>Диск опорный</t>
  </si>
  <si>
    <t>127-00-39</t>
  </si>
  <si>
    <t>2522-3502038</t>
  </si>
  <si>
    <t>Диск</t>
  </si>
  <si>
    <t>127-00-40</t>
  </si>
  <si>
    <t>3022-3502031</t>
  </si>
  <si>
    <t>Тормоза основные МТЗ-2022, 2522, 2822, 3022, 3522, устанавливается вместе с крышкой 2522-3502037-01</t>
  </si>
  <si>
    <t>125-00-02</t>
  </si>
  <si>
    <t>7555В-3502550-11</t>
  </si>
  <si>
    <t>БелАЗ Холдинг</t>
  </si>
  <si>
    <t>Механизм тормозной многодисковый БелАЗ-7555В, 7555В-6</t>
  </si>
  <si>
    <t>125-00-16</t>
  </si>
  <si>
    <t>125-00-23</t>
  </si>
  <si>
    <t>125-00-24</t>
  </si>
  <si>
    <t>75840-3502550</t>
  </si>
  <si>
    <t>БелАЗ Холдинг, МоАЗ</t>
  </si>
  <si>
    <t>Многодисковые тормоза МоАЗ-75840, БелАЗ-75810 в масляной ванне с гидравлическим приводом обратного действия типа SAHR</t>
  </si>
  <si>
    <t>125-00-17</t>
  </si>
  <si>
    <t>Х-4826-А</t>
  </si>
  <si>
    <t>Амкодор</t>
  </si>
  <si>
    <t>Вал турбинный гидромеханической передачи погрузчика фронтального одноковшового Амкодор 342В</t>
  </si>
  <si>
    <t>125-00-19</t>
  </si>
  <si>
    <t>8Н</t>
  </si>
  <si>
    <t>125-00-19-01</t>
  </si>
  <si>
    <t>125-00-25</t>
  </si>
  <si>
    <t>Х5839</t>
  </si>
  <si>
    <t>Вал турбинный гидромеханической передачи погрузчика универсального Амкодор 308</t>
  </si>
  <si>
    <t>127-00-07-01</t>
  </si>
  <si>
    <t>25Н.23.05.005</t>
  </si>
  <si>
    <t>Редуктор колёсный 25Н.23.05.000, 25Н.23.05.000-Б для мостов ведущих Амкодор серии 342, раздаточная коробка спецтехники МАЗ-547</t>
  </si>
  <si>
    <t>127-00-08</t>
  </si>
  <si>
    <t>30Т.23.05.004</t>
  </si>
  <si>
    <t>127-00-10</t>
  </si>
  <si>
    <t>127-00-10-01</t>
  </si>
  <si>
    <t>127-00-10-02</t>
  </si>
  <si>
    <t>127-00-15</t>
  </si>
  <si>
    <t>Х5836</t>
  </si>
  <si>
    <t>127-00-15-01</t>
  </si>
  <si>
    <t>Х5836А</t>
  </si>
  <si>
    <t>125-00-13</t>
  </si>
  <si>
    <t>2375.17.01.270</t>
  </si>
  <si>
    <t>Ростсельмаш</t>
  </si>
  <si>
    <t>Узел сцепления тракторов семейства 2375 РСМ</t>
  </si>
  <si>
    <t>125-00-14</t>
  </si>
  <si>
    <t>ТМ78А255А</t>
  </si>
  <si>
    <t>Узел тормоза сцепления тракторов семейства 2375 РСМ</t>
  </si>
  <si>
    <t>125-00-18</t>
  </si>
  <si>
    <t>АКПП 10002.17.00.000</t>
  </si>
  <si>
    <t>127-00-00</t>
  </si>
  <si>
    <t>3000.28.23.414</t>
  </si>
  <si>
    <t>127-00-01</t>
  </si>
  <si>
    <t>2375.17.01.411</t>
  </si>
  <si>
    <t>127-00-02</t>
  </si>
  <si>
    <t>2375.17.01.408</t>
  </si>
  <si>
    <t>127-00-05</t>
  </si>
  <si>
    <t>ТМ78А256А</t>
  </si>
  <si>
    <t>127-00-06</t>
  </si>
  <si>
    <t>ТМ78А257А</t>
  </si>
  <si>
    <t>127-00-09</t>
  </si>
  <si>
    <t>1000.17.01.415</t>
  </si>
  <si>
    <t>127-00-09-01</t>
  </si>
  <si>
    <t>127-00-09-02</t>
  </si>
  <si>
    <t>125-00-33</t>
  </si>
  <si>
    <t>Специальные трансмиссии ООО (ЗМТ)</t>
  </si>
  <si>
    <t>Дорожная спецтехника</t>
  </si>
  <si>
    <t>125-00-33-01</t>
  </si>
  <si>
    <t>125-00-34</t>
  </si>
  <si>
    <t>125-00-35</t>
  </si>
  <si>
    <t>127-00-19</t>
  </si>
  <si>
    <t>127-00-19-01</t>
  </si>
  <si>
    <t>127-00-19-02</t>
  </si>
  <si>
    <t>127-00-20</t>
  </si>
  <si>
    <t>127-00-20-01</t>
  </si>
  <si>
    <t>127-00-20-02</t>
  </si>
  <si>
    <t>127-00-21</t>
  </si>
  <si>
    <t>127-00-21-01</t>
  </si>
  <si>
    <t>OEM</t>
  </si>
  <si>
    <t>Артикул</t>
  </si>
  <si>
    <t>15-1601138</t>
  </si>
  <si>
    <t>184.1601138-02</t>
  </si>
  <si>
    <t>7403.1118178</t>
  </si>
  <si>
    <t>2108-1106170</t>
  </si>
  <si>
    <t>2108-1106172</t>
  </si>
  <si>
    <t>21114-1008080</t>
  </si>
  <si>
    <t>2123-1008081-10</t>
  </si>
  <si>
    <t>2111-1008080</t>
  </si>
  <si>
    <t>21124-1008089</t>
  </si>
  <si>
    <t>40624.1008027</t>
  </si>
  <si>
    <t>11194-1003020-01</t>
  </si>
  <si>
    <t>11182-1003020-00</t>
  </si>
  <si>
    <t>21214-1003020</t>
  </si>
  <si>
    <t>40624.1003020-01</t>
  </si>
  <si>
    <t>5145.1003020-11</t>
  </si>
  <si>
    <t>2310-1203240</t>
  </si>
  <si>
    <t>263-1003020</t>
  </si>
  <si>
    <t>4216.1008080-01</t>
  </si>
  <si>
    <t>245-1003020</t>
  </si>
  <si>
    <t>GA 11C-6210</t>
  </si>
  <si>
    <t>А274.1306089</t>
  </si>
  <si>
    <t xml:space="preserve">А274.1002116 </t>
  </si>
  <si>
    <t xml:space="preserve"> 11182-1003270</t>
  </si>
  <si>
    <t>740.70-1118189</t>
  </si>
  <si>
    <t>7403.1008050</t>
  </si>
  <si>
    <t>5340.1303268</t>
  </si>
  <si>
    <t>5340.1303324</t>
  </si>
  <si>
    <t>5340.1013682-10</t>
  </si>
  <si>
    <t>5340.1002266</t>
  </si>
  <si>
    <t>5340.1011296</t>
  </si>
  <si>
    <t>5340.1303121-10</t>
  </si>
  <si>
    <t>536.1002405</t>
  </si>
  <si>
    <t>5340.1002246-01</t>
  </si>
  <si>
    <t>5340.1213034</t>
  </si>
  <si>
    <t>650.1203020</t>
  </si>
  <si>
    <t>650.1203165</t>
  </si>
  <si>
    <t>650.1118322</t>
  </si>
  <si>
    <t>536.1118258</t>
  </si>
  <si>
    <t>536.1118158</t>
  </si>
  <si>
    <t>5340.1118158</t>
  </si>
  <si>
    <t>5340.1118258</t>
  </si>
  <si>
    <t>5340.1115026</t>
  </si>
  <si>
    <t>5340.1213027</t>
  </si>
  <si>
    <t>5340.1118325</t>
  </si>
  <si>
    <t>5340.1213066-10</t>
  </si>
  <si>
    <t>5340.1002405</t>
  </si>
  <si>
    <t>5340.1013762-10</t>
  </si>
  <si>
    <t>650.1028101</t>
  </si>
  <si>
    <t>650.1307048</t>
  </si>
  <si>
    <t>5362.1013682</t>
  </si>
  <si>
    <t>5340.1307048-01</t>
  </si>
  <si>
    <t>5340.1012100</t>
  </si>
  <si>
    <t>5340.1013684</t>
  </si>
  <si>
    <t>5340.1303322</t>
  </si>
  <si>
    <t>5340.1003206-10</t>
  </si>
  <si>
    <t>53443.1003206</t>
  </si>
  <si>
    <t xml:space="preserve">53443.1213035 </t>
  </si>
  <si>
    <t>53443.1213036</t>
  </si>
  <si>
    <t>53443.1303268</t>
  </si>
  <si>
    <t>11044-ВС20А</t>
  </si>
  <si>
    <t>А22R32.1206240</t>
  </si>
  <si>
    <t>21177-1008089</t>
  </si>
  <si>
    <t xml:space="preserve"> 4216.1008080-01</t>
  </si>
  <si>
    <t xml:space="preserve">5340.1013650-02                                                                                                       </t>
  </si>
  <si>
    <t xml:space="preserve">536.1013650-02                                                                   </t>
  </si>
  <si>
    <t>421-1003020</t>
  </si>
  <si>
    <t>406-1003020</t>
  </si>
  <si>
    <t>4021-1003020</t>
  </si>
  <si>
    <t>24-1003020</t>
  </si>
  <si>
    <t>66-01-1003020</t>
  </si>
  <si>
    <t>3302-1203240</t>
  </si>
  <si>
    <t xml:space="preserve">2107-1003020 </t>
  </si>
  <si>
    <t>21083-1003020</t>
  </si>
  <si>
    <t>21011-1003020</t>
  </si>
  <si>
    <t>21213-1003020</t>
  </si>
  <si>
    <t>21083-1008081</t>
  </si>
  <si>
    <t>2103-1203020</t>
  </si>
  <si>
    <t>2112-1008089</t>
  </si>
  <si>
    <t>2108-1008081</t>
  </si>
  <si>
    <t>2110-1203021</t>
  </si>
  <si>
    <t>130-1003020</t>
  </si>
  <si>
    <t>405.1003020</t>
  </si>
  <si>
    <t>53443.1213036-10</t>
  </si>
  <si>
    <t>53443.1213035-10</t>
  </si>
  <si>
    <t>375-1003020</t>
  </si>
  <si>
    <t xml:space="preserve">21011-1003020 </t>
  </si>
  <si>
    <t>40624.1002067</t>
  </si>
  <si>
    <t>40624.1002068</t>
  </si>
  <si>
    <t>40624.1003240</t>
  </si>
  <si>
    <t>40624.1003241</t>
  </si>
  <si>
    <t>40624.1005155</t>
  </si>
  <si>
    <t>40624.1006085</t>
  </si>
  <si>
    <t>40624.1008080</t>
  </si>
  <si>
    <t>40624.1011223</t>
  </si>
  <si>
    <t>40904.1148015</t>
  </si>
  <si>
    <t>40624.1148016</t>
  </si>
  <si>
    <t>40624.130604</t>
  </si>
  <si>
    <t>40624.1307049</t>
  </si>
  <si>
    <t>40624.1008085</t>
  </si>
  <si>
    <t>40624.1013085</t>
  </si>
  <si>
    <t>40624.1148015</t>
  </si>
  <si>
    <t xml:space="preserve">           Накладки тормозные асбестовые</t>
  </si>
  <si>
    <t>402-3501105А</t>
  </si>
  <si>
    <t>2101-3502105А</t>
  </si>
  <si>
    <t>2108-3502105А</t>
  </si>
  <si>
    <t>24-3501105-02</t>
  </si>
  <si>
    <t>24-3501105-01</t>
  </si>
  <si>
    <t>3302-3502105</t>
  </si>
  <si>
    <t>66-3507020-Б</t>
  </si>
  <si>
    <t>49-3501105А</t>
  </si>
  <si>
    <t>49-3501106</t>
  </si>
  <si>
    <t>5903-3507020</t>
  </si>
  <si>
    <t>130-3501105-02</t>
  </si>
  <si>
    <t>130-3502105</t>
  </si>
  <si>
    <t>130-3502105В</t>
  </si>
  <si>
    <t>133-3501105</t>
  </si>
  <si>
    <t>130-3502105Б</t>
  </si>
  <si>
    <t>500-3501105</t>
  </si>
  <si>
    <t>500-3502105</t>
  </si>
  <si>
    <t>500-3507105</t>
  </si>
  <si>
    <t>5336-3501105</t>
  </si>
  <si>
    <t>5224-3501105Б</t>
  </si>
  <si>
    <t>5256-3501105</t>
  </si>
  <si>
    <t>130-В.180</t>
  </si>
  <si>
    <t>375-3501105Д</t>
  </si>
  <si>
    <t>375-3507020В</t>
  </si>
  <si>
    <t>260-3502105</t>
  </si>
  <si>
    <t>700-40-7373</t>
  </si>
  <si>
    <t xml:space="preserve">54-00035   </t>
  </si>
  <si>
    <t>125.38.102</t>
  </si>
  <si>
    <t>815-3502105А</t>
  </si>
  <si>
    <t>018-01-3341-01ЗЯ-1</t>
  </si>
  <si>
    <t>677-3501105</t>
  </si>
  <si>
    <t>44066-90711</t>
  </si>
  <si>
    <t>200-3507021-01</t>
  </si>
  <si>
    <t>200-3507020-01</t>
  </si>
  <si>
    <t>Колодки ленточного тормоза</t>
  </si>
  <si>
    <t>77.38.052-1</t>
  </si>
  <si>
    <t>3402-2604019</t>
  </si>
  <si>
    <t xml:space="preserve">           Накладки тормозные безасбестовые</t>
  </si>
  <si>
    <t>3302-3502105-01</t>
  </si>
  <si>
    <t>375-3507020-04</t>
  </si>
  <si>
    <t xml:space="preserve">3308-3507020 </t>
  </si>
  <si>
    <t>5301-3502105</t>
  </si>
  <si>
    <t>С41С23-3501105</t>
  </si>
  <si>
    <t>55571-3501105-11</t>
  </si>
  <si>
    <t>55571X-3501105-01</t>
  </si>
  <si>
    <t>233114-3501105</t>
  </si>
  <si>
    <t>6923-3501104</t>
  </si>
  <si>
    <t xml:space="preserve">5511-3501105-01 </t>
  </si>
  <si>
    <t xml:space="preserve">16.3502110 </t>
  </si>
  <si>
    <t xml:space="preserve">64226-3501105  </t>
  </si>
  <si>
    <t>3.11212-35118A</t>
  </si>
  <si>
    <t>2108-3502105-02</t>
  </si>
  <si>
    <t>Продукция для а/м семейства Белаз</t>
  </si>
  <si>
    <t>7555В-3501190</t>
  </si>
  <si>
    <t>3309-3502105</t>
  </si>
  <si>
    <t>3309-3501105</t>
  </si>
  <si>
    <t>51-3502105-03</t>
  </si>
  <si>
    <t>53-3502105-03</t>
  </si>
  <si>
    <t xml:space="preserve">64226-3501105 </t>
  </si>
  <si>
    <t>4331-3502105</t>
  </si>
  <si>
    <t xml:space="preserve">Комплект КАМАЗ-6520  131-02-50-(6520-3501105-51) 4 шт./131-02-51 (6520-3501105-51) - 4 шт. </t>
  </si>
  <si>
    <t xml:space="preserve">Комплект МАЗ 5440 (17,0х11,5)/(17,0х13,0) </t>
  </si>
  <si>
    <t>4 шт. 131-02-09 (взаим. с 5440-3502105-03) (17,0х11,5)</t>
  </si>
  <si>
    <t>4 шт. 131-02-11 (взаим. с 5440-3502105-04) (17,0х13,0)</t>
  </si>
  <si>
    <t>Комплект 131-02-08 (взаим. c 5440-3501105-03)(17,0х11,0)</t>
  </si>
  <si>
    <t>8 шт. 131-02-08(взаим.с 5440-3501105-03) (17,0х11,0)</t>
  </si>
  <si>
    <t xml:space="preserve">Комплект 131-02-09 (взаим.с  5440-3502105-03) (17,0х11,5) </t>
  </si>
  <si>
    <t>4 шт. 131-02-15 (взаим. с53212-3501105-02) (18,5х13,5)</t>
  </si>
  <si>
    <t>4 шт. 131-02-39 (взаим. с 53212-3501105-03) (18,5х11,5)</t>
  </si>
  <si>
    <t>Комплект КАМАЗ 53212 (17,0х11,5)/(17,0х13,0)</t>
  </si>
  <si>
    <t>4 шт.131-02-40 (взаим. с 53212-3501105-04) (17,0х11,5)</t>
  </si>
  <si>
    <t>4 шт. 131-02-42 (взаим.с 53212-3501105-06) (17,0х13,0)</t>
  </si>
  <si>
    <t xml:space="preserve">Комплект 131-31-29  (взаим. с 6422-3501105-01) </t>
  </si>
  <si>
    <t>8 шт. 131-31-29 (взаим. с 6422-3501105-01) (15,5)</t>
  </si>
  <si>
    <t xml:space="preserve">Комплект КАМАЗ 6520 (18,0х12,0)/(18,0х15,0) </t>
  </si>
  <si>
    <t>4 шт. 131-02-48(взаим. с 6520-3501106-06) (18,0х12,0)</t>
  </si>
  <si>
    <t>4 шт. 131-02-47 (взаим. с 6520-3501106-05) (18,0х15,0)</t>
  </si>
  <si>
    <t xml:space="preserve">Комплект КАМАЗ 6520 (13,0х18,0)/(11,0х18,0) </t>
  </si>
  <si>
    <t>4 шт. (взаим. с 6520-3501106-06) (13,0х18,0)</t>
  </si>
  <si>
    <t>4 шт. (взаим. с 6520-3501106-06) (11,0х18,0)</t>
  </si>
  <si>
    <t>Автоприцеп-Камаз, автотехника СЗАП   (8шт., свр., шлиф. с 2-х сторон)</t>
  </si>
  <si>
    <t>133-02-65/133-02-66, ОАО "Автоприцеп-Камаз", автотехника СЗАП  с зклепками                           (12 тн)</t>
  </si>
  <si>
    <t>133-02-65 18/16 (взаимозам. А3835)</t>
  </si>
  <si>
    <t xml:space="preserve">133-02-66 18/11,5 (взаимозам. А3834) </t>
  </si>
  <si>
    <t>4 шт. DO8Y11/014 (133-02-55)</t>
  </si>
  <si>
    <t>4 шт. DO8Y11/015 (133-02-56)</t>
  </si>
  <si>
    <t>133-02-55/133-02-56, ОАО "Автоприцеп-Камаз", автотехника СЗАП с заклепками,                                        (8 тн)</t>
  </si>
  <si>
    <t xml:space="preserve">Комплект КАМАЗ-6520                               6520-3501105К </t>
  </si>
  <si>
    <t>4 шт. 6520-3501105 длинные 18х15</t>
  </si>
  <si>
    <t>4 шт. 6520-3501105 длинные 18х10,5</t>
  </si>
  <si>
    <t>Комплект КАМАЗ-53212                            53205-3501105-51К</t>
  </si>
  <si>
    <t>4 шт. 53205-3501105-51 короткая (12,5х18,0)</t>
  </si>
  <si>
    <t>4 шт. 53205-3501105 длинная (18х13)</t>
  </si>
  <si>
    <t>Комплект КАМАЗ-53212                            5511-3501105К</t>
  </si>
  <si>
    <t>4 шт. 53205-3501105 длинная (11х18)</t>
  </si>
  <si>
    <t>Комплект КАМАЗ-53212                            53205-3501105-51К/R1</t>
  </si>
  <si>
    <t>4 шт. 53205-3501105-51 короткая (13,5х19,0)</t>
  </si>
  <si>
    <t>4 шт. 53205-3501105 длинная (19х14)</t>
  </si>
  <si>
    <t>Комплект КАМАЗ-6520                           6520-3501105-51К</t>
  </si>
  <si>
    <t>4 шт. 6520-3501105-51 короткая (12х18)</t>
  </si>
  <si>
    <t>4 шт. 6520-3501105 длинная (18х15)</t>
  </si>
  <si>
    <t>Комплект КАМАЗ-6520                            6520-3501105-51/51К</t>
  </si>
  <si>
    <t>4 шт. 6520-3501105-51 короткая 12х18</t>
  </si>
  <si>
    <t>4 шт. 6520-3501105-51 короткая 18х16</t>
  </si>
  <si>
    <t>Комплект 133-02-80 (185*R195*178*14,5)</t>
  </si>
  <si>
    <t>Задний тормоз автомобиля HOWO F2000</t>
  </si>
  <si>
    <t>Комплект 133-02-81 (220*R200*178*17/13)</t>
  </si>
  <si>
    <t>Задний тормоз автомобиля HOWO TS6, SITRAK C7H, HOWO T5G</t>
  </si>
  <si>
    <t xml:space="preserve">20-3501105 </t>
  </si>
  <si>
    <t xml:space="preserve">3302-3502105 </t>
  </si>
  <si>
    <t xml:space="preserve">51-3501105 </t>
  </si>
  <si>
    <t xml:space="preserve">51-3507020 Б </t>
  </si>
  <si>
    <t xml:space="preserve">51-3502105 </t>
  </si>
  <si>
    <t>А0815</t>
  </si>
  <si>
    <t>А0814</t>
  </si>
  <si>
    <t xml:space="preserve"> А3835</t>
  </si>
  <si>
    <t xml:space="preserve"> А3834</t>
  </si>
  <si>
    <t>А3835</t>
  </si>
  <si>
    <t>16.3502110</t>
  </si>
  <si>
    <t>Комплект асбестовых тормозных накладок КамАЗ-6520 и его мод.</t>
  </si>
  <si>
    <t>Logan, Sandero, Lada Largus, Almera, дв-ль  Renalt K4M 1,6 л. 16 кл.</t>
  </si>
  <si>
    <t xml:space="preserve">ВАЗ-21083 </t>
  </si>
  <si>
    <t xml:space="preserve"> КАМАЗ Евро-4</t>
  </si>
  <si>
    <t xml:space="preserve"> Камаз-Евро</t>
  </si>
  <si>
    <t xml:space="preserve"> ЯМЗ-536, ЯМЗ-5361, ЯМЗ-5363, ЯМЗ-534</t>
  </si>
  <si>
    <t xml:space="preserve"> ЯМЗ-5340</t>
  </si>
  <si>
    <t xml:space="preserve"> Газель-Next</t>
  </si>
  <si>
    <t xml:space="preserve"> ЗМЗ-406.10 Евро-3</t>
  </si>
  <si>
    <t xml:space="preserve"> ЗМЗ-5145 Евро-3 </t>
  </si>
  <si>
    <t>Элемент теплопередающий</t>
  </si>
  <si>
    <t xml:space="preserve"> ЯМЗ -5340</t>
  </si>
  <si>
    <t xml:space="preserve"> ЯМЗ -536</t>
  </si>
  <si>
    <t>21213-1008081</t>
  </si>
  <si>
    <t>Снегоход Тайга Варяг, Патруль 550</t>
  </si>
  <si>
    <t>Тайга Атака 551 II, Тайга Patrul 551 SWT, RM Vector 551/i</t>
  </si>
  <si>
    <t xml:space="preserve">Прокладки  безасбестовые неармированные </t>
  </si>
  <si>
    <t>ВАЗ-21011</t>
  </si>
  <si>
    <t>ЗМЗ-406, ЗМЗ-402, ЗМЗ-4062.10, ЗМЗ-40524.10 (Евро 3),  ЗМЗ-514 (Евро 2, 3)</t>
  </si>
  <si>
    <t>ЗМЗ-406</t>
  </si>
  <si>
    <t>ЗМЗ-40524.10 (Евро 3)</t>
  </si>
  <si>
    <t>ЗМЗ-405, 409 ЕВРО-3</t>
  </si>
  <si>
    <t>ЗМЗ-40904, 40524, 40525 ЕВРО-3</t>
  </si>
  <si>
    <t xml:space="preserve">ЗМЗ-402, ЗМЗ-406, ЗМЗ-4062.10 </t>
  </si>
  <si>
    <t>ЗМЗ-402, ЗМЗ-406, ЗМЗ-4062.10</t>
  </si>
  <si>
    <t>ЗМЗ-409 ЕВРО-3</t>
  </si>
  <si>
    <t>ЗМЗ-4062.10, ЗМЗ-40524.10 (Евро 3)</t>
  </si>
  <si>
    <t>ЗМЗ-4062.10, ЗМЗ-5143.10, ЗМЗ-40524.10 (Евро 3), ЗМЗ-514 (Евро 2, 3)</t>
  </si>
  <si>
    <t>ЯМЗ-536, ЯМЗ-5344-10, 53442, ЯМЗ-5344 Евро 4</t>
  </si>
  <si>
    <t>ЯМЗ-536</t>
  </si>
  <si>
    <t>536.1003206-10</t>
  </si>
  <si>
    <t>УРАЛ-6370-1151, УРАЛ-63704, ЯМЗ-650.10 (Евро 3-4),</t>
  </si>
  <si>
    <t>УРАЛ-6370-1151, ЯМЗ-650.10 (Евро 3-4)</t>
  </si>
  <si>
    <t>ЯМЗ-536, ЯМЗ-536-40, 5362</t>
  </si>
  <si>
    <t>ЯМЗ-5344-10, 53442, ЯМЗ-5344 Евро 4</t>
  </si>
  <si>
    <t>ЯМЗ-5344-10, 53442, ЯМЗ-53402</t>
  </si>
  <si>
    <t>ЯМЗ-536, ЯМЗ-5344-10, 53442, ЯМЗ-53402</t>
  </si>
  <si>
    <t>ЯМЗ-5344-10, 53442, ЯМЗ-53402, ЯМЗ-5347-10, 53472</t>
  </si>
  <si>
    <t xml:space="preserve"> ЯМЗ-5362</t>
  </si>
  <si>
    <t>ЯМЗ-536, ЯМЗ-5344-10, 53442,  ЯМЗ-5344 Евро 4</t>
  </si>
  <si>
    <t>ВАЗ-2101</t>
  </si>
  <si>
    <t xml:space="preserve"> ВАЗ-21083</t>
  </si>
  <si>
    <t xml:space="preserve"> ЗМЗ-405/406</t>
  </si>
  <si>
    <t xml:space="preserve">  ВАЗ-11182</t>
  </si>
  <si>
    <t xml:space="preserve"> ВАЗ 2108</t>
  </si>
  <si>
    <t xml:space="preserve"> ВАЗ</t>
  </si>
  <si>
    <t xml:space="preserve">Прокладк бензонасоса б/асб. неарм.(0,3мм) </t>
  </si>
  <si>
    <t xml:space="preserve">Прокладк бензонасоса  б/асб. неарм.(0,8мм) </t>
  </si>
  <si>
    <t>Прокладки карбюратор  б/асб. неарм. (нижняя)</t>
  </si>
  <si>
    <t>717-30-02</t>
  </si>
  <si>
    <t>717-50-02</t>
  </si>
  <si>
    <t>717-50-01</t>
  </si>
  <si>
    <t>719-04-02</t>
  </si>
  <si>
    <t>719-14-01</t>
  </si>
  <si>
    <t>719-14-03</t>
  </si>
  <si>
    <t>719-73-06</t>
  </si>
  <si>
    <t>719-73-05</t>
  </si>
  <si>
    <t>719-37-03</t>
  </si>
  <si>
    <t>719-14-11</t>
  </si>
  <si>
    <t>719-73-20</t>
  </si>
  <si>
    <t>719-73-19</t>
  </si>
  <si>
    <t>719-73-30</t>
  </si>
  <si>
    <t>719-14-17</t>
  </si>
  <si>
    <t>719-46-21</t>
  </si>
  <si>
    <t>719-46-22</t>
  </si>
  <si>
    <t>719-17-01</t>
  </si>
  <si>
    <t>719-58-12</t>
  </si>
  <si>
    <t>719-54-05</t>
  </si>
  <si>
    <t>719-14-35</t>
  </si>
  <si>
    <t>719-14-46</t>
  </si>
  <si>
    <t>719-84-03</t>
  </si>
  <si>
    <t>719-38-09</t>
  </si>
  <si>
    <t>719-84-05</t>
  </si>
  <si>
    <t>719-84-04</t>
  </si>
  <si>
    <t>719-86-08</t>
  </si>
  <si>
    <t>719-37-06</t>
  </si>
  <si>
    <t>719-14-07</t>
  </si>
  <si>
    <t>110-30-03</t>
  </si>
  <si>
    <t>110-30-02</t>
  </si>
  <si>
    <t>719-97-06</t>
  </si>
  <si>
    <t>719-97-04</t>
  </si>
  <si>
    <t>719-97-01</t>
  </si>
  <si>
    <t>719-97-03</t>
  </si>
  <si>
    <t>719-97-08</t>
  </si>
  <si>
    <t>719-97-07</t>
  </si>
  <si>
    <t>720-50-01</t>
  </si>
  <si>
    <t>720-50-02</t>
  </si>
  <si>
    <t>110-01-03</t>
  </si>
  <si>
    <t>110-01-04</t>
  </si>
  <si>
    <t>110-01-05</t>
  </si>
  <si>
    <t>714-83-02</t>
  </si>
  <si>
    <t>714-83-03</t>
  </si>
  <si>
    <t>714-83-04</t>
  </si>
  <si>
    <t>714-83-05</t>
  </si>
  <si>
    <t>714-83-14</t>
  </si>
  <si>
    <t>714-87-03</t>
  </si>
  <si>
    <t>714-83-07</t>
  </si>
  <si>
    <t>714-83-01</t>
  </si>
  <si>
    <t>714-83-08</t>
  </si>
  <si>
    <t>714-83-09</t>
  </si>
  <si>
    <t>714-83-10</t>
  </si>
  <si>
    <t>714-84-01</t>
  </si>
  <si>
    <t>714-87-02</t>
  </si>
  <si>
    <t>714-84-02</t>
  </si>
  <si>
    <t>714-84-05</t>
  </si>
  <si>
    <t>714-84-09</t>
  </si>
  <si>
    <t>714-87-01</t>
  </si>
  <si>
    <t>714-83-15</t>
  </si>
  <si>
    <t>714-83-16</t>
  </si>
  <si>
    <t>714-83-22</t>
  </si>
  <si>
    <t>714-83-23</t>
  </si>
  <si>
    <t>714-85-05</t>
  </si>
  <si>
    <t>714-85-06</t>
  </si>
  <si>
    <t>714-83-19</t>
  </si>
  <si>
    <t>714-83-06</t>
  </si>
  <si>
    <t>714-85-02</t>
  </si>
  <si>
    <t>714-85-01</t>
  </si>
  <si>
    <t>714-21-03</t>
  </si>
  <si>
    <t>714-21-08</t>
  </si>
  <si>
    <t>714-21-10</t>
  </si>
  <si>
    <t>714-21-07</t>
  </si>
  <si>
    <t>714-20-31</t>
  </si>
  <si>
    <t>714-21-04</t>
  </si>
  <si>
    <t>714-20-02</t>
  </si>
  <si>
    <t>714-11-28</t>
  </si>
  <si>
    <t>714-10-06</t>
  </si>
  <si>
    <t>714-13-01</t>
  </si>
  <si>
    <t>714-63-01</t>
  </si>
  <si>
    <t>714-63-02</t>
  </si>
  <si>
    <t>714-63-05</t>
  </si>
  <si>
    <t>714-63-07</t>
  </si>
  <si>
    <t>714-63-11</t>
  </si>
  <si>
    <t>714-20-34</t>
  </si>
  <si>
    <t>714-24-01</t>
  </si>
  <si>
    <t>714-17-01</t>
  </si>
  <si>
    <t>714-12-40</t>
  </si>
  <si>
    <t>714-20-39</t>
  </si>
  <si>
    <t>714-20-38</t>
  </si>
  <si>
    <t>714-20-36</t>
  </si>
  <si>
    <t>109-11-01</t>
  </si>
  <si>
    <t>109-11-11</t>
  </si>
  <si>
    <t>109-11-12</t>
  </si>
  <si>
    <t>109-11-13</t>
  </si>
  <si>
    <t>109-11-14</t>
  </si>
  <si>
    <t>109-11-15</t>
  </si>
  <si>
    <t>717-60-01</t>
  </si>
  <si>
    <t>717-60-02</t>
  </si>
  <si>
    <t>717-60-03</t>
  </si>
  <si>
    <t>717-60-04</t>
  </si>
  <si>
    <t>717-60-05</t>
  </si>
  <si>
    <t>717-60-06</t>
  </si>
  <si>
    <t>717-60-07</t>
  </si>
  <si>
    <t>717-60-08</t>
  </si>
  <si>
    <t>717-60-09</t>
  </si>
  <si>
    <t>717-60-10</t>
  </si>
  <si>
    <t>717-60-11</t>
  </si>
  <si>
    <t>717-60-12</t>
  </si>
  <si>
    <t>717-60-13</t>
  </si>
  <si>
    <t>717-60-15</t>
  </si>
  <si>
    <t>717-60-16</t>
  </si>
  <si>
    <t>712-00-67</t>
  </si>
  <si>
    <t>712-00-66</t>
  </si>
  <si>
    <t>712-01-65</t>
  </si>
  <si>
    <t>712-00-59</t>
  </si>
  <si>
    <t>712-00-01</t>
  </si>
  <si>
    <t>712-00-78</t>
  </si>
  <si>
    <t>712-00-76</t>
  </si>
  <si>
    <t>712-00-20</t>
  </si>
  <si>
    <t>712-00-75</t>
  </si>
  <si>
    <t>712-00-09</t>
  </si>
  <si>
    <t>722-23-02</t>
  </si>
  <si>
    <t>712-00-07</t>
  </si>
  <si>
    <t>712-00-82</t>
  </si>
  <si>
    <t>712-00-95</t>
  </si>
  <si>
    <t>712-00-96</t>
  </si>
  <si>
    <t>712-31-06</t>
  </si>
  <si>
    <t>712-31-05</t>
  </si>
  <si>
    <t>712-00-71</t>
  </si>
  <si>
    <t>712-00-69</t>
  </si>
  <si>
    <t>712-00-25</t>
  </si>
  <si>
    <t>712-01-60</t>
  </si>
  <si>
    <t>712-00-86</t>
  </si>
  <si>
    <t>712-00-97</t>
  </si>
  <si>
    <t>712-00-87</t>
  </si>
  <si>
    <t>712-10-57</t>
  </si>
  <si>
    <t>712-00-62</t>
  </si>
  <si>
    <t>712-00-43</t>
  </si>
  <si>
    <t>712-00-40</t>
  </si>
  <si>
    <t>712-01-35</t>
  </si>
  <si>
    <t>712-01-57</t>
  </si>
  <si>
    <t>712-01-46</t>
  </si>
  <si>
    <t>712-01-31</t>
  </si>
  <si>
    <t>712-01-43</t>
  </si>
  <si>
    <t>712-01-32</t>
  </si>
  <si>
    <t>712-01-55</t>
  </si>
  <si>
    <t>712-01-24</t>
  </si>
  <si>
    <t>712-01-26</t>
  </si>
  <si>
    <t>712-01-42</t>
  </si>
  <si>
    <t>712-01-27</t>
  </si>
  <si>
    <t>712-00-42</t>
  </si>
  <si>
    <t>712-00-63</t>
  </si>
  <si>
    <t>712-00-41</t>
  </si>
  <si>
    <t>712-01-37</t>
  </si>
  <si>
    <t>712-01-33</t>
  </si>
  <si>
    <t>712-00-88</t>
  </si>
  <si>
    <t>712-00-19</t>
  </si>
  <si>
    <t>712-00-15</t>
  </si>
  <si>
    <t>712-00-16</t>
  </si>
  <si>
    <t>712-00-18</t>
  </si>
  <si>
    <t>712-00-17</t>
  </si>
  <si>
    <t>712-00-28</t>
  </si>
  <si>
    <t>712-00-29</t>
  </si>
  <si>
    <t>712-00-31</t>
  </si>
  <si>
    <t xml:space="preserve"> КАМАЗ-54901</t>
  </si>
  <si>
    <t>КАМАЗ-54901</t>
  </si>
  <si>
    <t>910.11-1115026</t>
  </si>
  <si>
    <t xml:space="preserve">КАМАЗ-54901 </t>
  </si>
  <si>
    <t>910.11-1170154</t>
  </si>
  <si>
    <t>910.10-1012100-10</t>
  </si>
  <si>
    <t>910.11-1118189</t>
  </si>
  <si>
    <t>OEM No</t>
  </si>
  <si>
    <t>WVA No</t>
  </si>
  <si>
    <t>TRW No</t>
  </si>
  <si>
    <t xml:space="preserve">Применение </t>
  </si>
  <si>
    <t>Графический рисунок</t>
  </si>
  <si>
    <t>Комплектация</t>
  </si>
  <si>
    <t>Цена без НДС, за комплект</t>
  </si>
  <si>
    <t>Цена c НДС за комплект</t>
  </si>
  <si>
    <t>А1</t>
  </si>
  <si>
    <t>А</t>
  </si>
  <si>
    <t>Б</t>
  </si>
  <si>
    <t>В</t>
  </si>
  <si>
    <t>В1</t>
  </si>
  <si>
    <t>137-00-01</t>
  </si>
  <si>
    <t>0004210510 
0004211810
0004214310
0004236610
0024204920
0024204970
0024207020
0024207720
0034201020                                                                                                                             3057007900
4057427700
5317002300 81508205099
81508206030
81508206032</t>
  </si>
  <si>
    <t>GDB5067</t>
  </si>
  <si>
    <t>Bova, BPW, Daf, Iveco, Karosa, Kassbohrer, Liaz, Merсedes Bens, Neoplan, OsZF,SAF, Scania, Setra, Solaris, MAN, YorkTrailers, КАМАЗ 5490 (ОЕМ K046771K50, K031488 K038594), ЛИАЗ 529260 (ОЕМ 0501215084)</t>
  </si>
  <si>
    <t>4 пружины</t>
  </si>
  <si>
    <t>137-00-01-01</t>
  </si>
  <si>
    <t>Пружины - 4, палец -2, шплинт - 2, пыльник малый - 2, пыльник большой -2, регулирующая насадка - 1, шайба под палец - 2 Монтажные пластины продольные - 2</t>
  </si>
  <si>
    <t>6 пружин</t>
  </si>
  <si>
    <t>137-00-05</t>
  </si>
  <si>
    <t>3057008500
3057008501
0044207020
1105625
1161563</t>
  </si>
  <si>
    <t xml:space="preserve">29158                                  29269                                  29171                                                      29271                                  29308                           </t>
  </si>
  <si>
    <t>GDB5093</t>
  </si>
  <si>
    <t>BPW,SAF</t>
  </si>
  <si>
    <t>137-00-05-01</t>
  </si>
  <si>
    <t>Пружины - 4, палец -2, шплинт - 2, пыльник малый - 2, пыльник большой -2, регулируюшая насадка - 1, шайба под палец - 2 Монтажные пластины продольные - 2</t>
  </si>
  <si>
    <t>137-00-08</t>
  </si>
  <si>
    <t>81508205011
81508205022
81508205023
81508206006
81508206007</t>
  </si>
  <si>
    <t>GDB5069</t>
  </si>
  <si>
    <t>MAN,  Renault, Daf, Iveco, ПАЗ Вектор NEXT(ОЕМ D565.01-29088), Газон NEXT (ОЕМ 6403179292)</t>
  </si>
  <si>
    <t>137-00-08-01</t>
  </si>
  <si>
    <t>Пружин - 6,  монтажный болт - 2, пыльник малый - 2,  Монтажные вилки - 2.</t>
  </si>
  <si>
    <t>137-00-08-02</t>
  </si>
  <si>
    <t>137-00-09</t>
  </si>
  <si>
    <t>0877935, 877935, 871673
29162, MDP3162
5021209104
233501309, 3057008401, 3057008400, 0233501309
120084, S0572916200
1101449
WA12999796</t>
  </si>
  <si>
    <t>29162                                 29336</t>
  </si>
  <si>
    <t>GDB5094</t>
  </si>
  <si>
    <t>DAF
MERITOR (ROR)
RENAULT
SAF HOLLAND
SAUER
SCHMITZ CARGOBULL
VOLVO</t>
  </si>
  <si>
    <t>137-00-09-01</t>
  </si>
  <si>
    <t>Пружины - 6,  монтажный болт - 2, пыльник малый - 2,  Монтажные вилки - 2.</t>
  </si>
  <si>
    <t>9291049
9291045
0014210410
0014210510
0014210610</t>
  </si>
  <si>
    <t>29115
29116
29148
29183</t>
  </si>
  <si>
    <t>GDB5073</t>
  </si>
  <si>
    <t>MAN, Merсedes Bens, Knorr, ГАЗ 3310 ВАЛДАЙ (ОЕМ 3310-3501800-03 3310-3501090)</t>
  </si>
  <si>
    <t>Пружины - 4, палец -2, шплинт - 2, пыльник малый - 2, пыльник большой -2, регулирующая насадка - 1, шайба под палец - 2, Монтажные пластины продольные - 2</t>
  </si>
  <si>
    <t>137-00-12</t>
  </si>
  <si>
    <t>5001866914
20844903
09291073
93327</t>
  </si>
  <si>
    <t>GDB5100</t>
  </si>
  <si>
    <t>RENAULT, VOLVO, SAE-SMB, GIGANT(КАМАЗ 4308 OEM 4308-3501090/2090)</t>
  </si>
  <si>
    <t>137-00-13</t>
  </si>
  <si>
    <t>6403229332
6403229242
81508206066
81508206065</t>
  </si>
  <si>
    <t>29279
29223</t>
  </si>
  <si>
    <t>GDB5114</t>
  </si>
  <si>
    <t>137-00-13-01</t>
  </si>
  <si>
    <t xml:space="preserve">137-00-14                                                                                                    </t>
  </si>
  <si>
    <t>0004210710
0004210810
0004215010
0024207920
0980102750
0980102930</t>
  </si>
  <si>
    <t>29093
29094
29095
29145
29184
29197</t>
  </si>
  <si>
    <t>GDB5072</t>
  </si>
  <si>
    <t>Bova, BPW, Merсedes Bens,SAF, MAN</t>
  </si>
  <si>
    <t xml:space="preserve">137-00-14-01   </t>
  </si>
  <si>
    <t xml:space="preserve">Скидка </t>
  </si>
  <si>
    <t>со скидкой</t>
  </si>
  <si>
    <t>Цена без НДС, за комплект со скидкой</t>
  </si>
  <si>
    <t>Цена c НДС за комплект со скидкой</t>
  </si>
  <si>
    <t>Цена, руб. /шт. без НДС</t>
  </si>
  <si>
    <t>Цена, руб. /шт. без НДС со скидкой</t>
  </si>
  <si>
    <t>Цена, руб. /шт. с НДС со скидкой</t>
  </si>
  <si>
    <t>Колодки дискового тормоза</t>
  </si>
  <si>
    <t>Накладки тормозные барабанные</t>
  </si>
  <si>
    <t>№п/п</t>
  </si>
  <si>
    <t>применение</t>
  </si>
  <si>
    <t>модель</t>
  </si>
  <si>
    <t>примечание</t>
  </si>
  <si>
    <r>
      <t>R</t>
    </r>
    <r>
      <rPr>
        <b/>
        <vertAlign val="subscript"/>
        <sz val="12"/>
        <rFont val="Times New Roman"/>
        <family val="1"/>
        <charset val="204"/>
      </rPr>
      <t>внутр.</t>
    </r>
  </si>
  <si>
    <r>
      <t>R</t>
    </r>
    <r>
      <rPr>
        <b/>
        <vertAlign val="subscript"/>
        <sz val="12"/>
        <rFont val="Times New Roman"/>
        <family val="1"/>
        <charset val="204"/>
      </rPr>
      <t>наруж.</t>
    </r>
  </si>
  <si>
    <t>H</t>
  </si>
  <si>
    <t>h</t>
  </si>
  <si>
    <t>133-01-95</t>
  </si>
  <si>
    <t>133-01-99</t>
  </si>
  <si>
    <t>133-02-02</t>
  </si>
  <si>
    <t>44066-9071</t>
  </si>
  <si>
    <t>STEYR</t>
  </si>
  <si>
    <t>133-02-60</t>
  </si>
  <si>
    <t>SAF</t>
  </si>
  <si>
    <t>Прокладка метал. серии  «СТАНДАРТ»</t>
  </si>
  <si>
    <t>ЯМЗ-534</t>
  </si>
  <si>
    <t xml:space="preserve">Комплект металлических прокладок для двигателя  </t>
  </si>
  <si>
    <t>КАМАЗ, Урал, ЗИЛ, ЛиАЗ</t>
  </si>
  <si>
    <t>Ремкомплек прокладол ВАЗ-2101</t>
  </si>
  <si>
    <t>Ремкомплек прокладол  ВАЗ-21083</t>
  </si>
  <si>
    <t>Ремкомплек прокладол  ЗМЗ-405/406</t>
  </si>
  <si>
    <t>Ремонтные комплекты прокладок  безасбестовые неармированные</t>
  </si>
  <si>
    <t>Радиатор отработавших газов</t>
  </si>
  <si>
    <t xml:space="preserve">720-51-01 </t>
  </si>
  <si>
    <t>536.1213010</t>
  </si>
  <si>
    <t>Теплообменники</t>
  </si>
  <si>
    <t>для двигателей ЯМЗ</t>
  </si>
  <si>
    <t>Материалы</t>
  </si>
  <si>
    <t>СКИДКА</t>
  </si>
  <si>
    <t>Цена без скидки</t>
  </si>
  <si>
    <t>Цена со скидкой</t>
  </si>
  <si>
    <t>без НДС</t>
  </si>
  <si>
    <t>c НДС</t>
  </si>
  <si>
    <t>БТ-0,65 х 950 мм</t>
  </si>
  <si>
    <t>Для изоляции горячих поверхностей до 500 С</t>
  </si>
  <si>
    <t>БТ-1,00 х 950 мм</t>
  </si>
  <si>
    <t>Для тепло- и звукоизоляции с защитой от высоких температур и химических воздействий</t>
  </si>
  <si>
    <t>Уплотнительные материалы армированные</t>
  </si>
  <si>
    <t>Асбестовые (рулонные), м2</t>
  </si>
  <si>
    <t>ЛА-2 540 х 512 х 1,5 мм</t>
  </si>
  <si>
    <t>ЛА-2 625 х 512 х 1,5 мм</t>
  </si>
  <si>
    <t>ЛА-2 550 х 512 х 1,5 мм</t>
  </si>
  <si>
    <t>ЛА-2 675 х 512 х 1,5 мм</t>
  </si>
  <si>
    <t>ЛА-2 650 х 512 х 1,5 мм</t>
  </si>
  <si>
    <t>ЛА-2 830 х 512 х 1,5 мм</t>
  </si>
  <si>
    <t>ЛА-2 840 х 512 х 1,5 мм</t>
  </si>
  <si>
    <t>ЛА-2 600 х 512 х 1,5 мм</t>
  </si>
  <si>
    <t>ЛА-2 750 х 512 х 1,5 мм</t>
  </si>
  <si>
    <t>ЛА-2 875 х 512 х 1,5 мм</t>
  </si>
  <si>
    <t>Асбестовые (листовые), шт.</t>
  </si>
  <si>
    <t>Изготовление вырубных уплотнительных прокладок для плоских фланцевых соединений автомобильной техники</t>
  </si>
  <si>
    <t xml:space="preserve"> Прокладки металлические с полимерным покрытием</t>
  </si>
  <si>
    <t>721-62-01</t>
  </si>
  <si>
    <t>ЯМЗ-537</t>
  </si>
  <si>
    <t>537.1003206</t>
  </si>
  <si>
    <t>Силиконовые прокладки</t>
  </si>
  <si>
    <t>Код 1 С</t>
  </si>
  <si>
    <t>719-73-29</t>
  </si>
  <si>
    <t xml:space="preserve"> 206912149R</t>
  </si>
  <si>
    <t>Асбестовые формованная</t>
  </si>
  <si>
    <t>111-86-91</t>
  </si>
  <si>
    <t>111-86-92</t>
  </si>
  <si>
    <t>111-86-00</t>
  </si>
  <si>
    <t>111-86-01</t>
  </si>
  <si>
    <t>111-17-51</t>
  </si>
  <si>
    <t>111-17-23</t>
  </si>
  <si>
    <t>111-00-28</t>
  </si>
  <si>
    <t>111-00-29</t>
  </si>
  <si>
    <t>111-17-69</t>
  </si>
  <si>
    <t>111-17-71</t>
  </si>
  <si>
    <t>111-17-74</t>
  </si>
  <si>
    <t>111-17-95</t>
  </si>
  <si>
    <t>111-17-98</t>
  </si>
  <si>
    <t>111-31-52</t>
  </si>
  <si>
    <t>111-56-36</t>
  </si>
  <si>
    <t>111-56-34</t>
  </si>
  <si>
    <t>111-56-68</t>
  </si>
  <si>
    <t>111-56-76</t>
  </si>
  <si>
    <t>111-56-33</t>
  </si>
  <si>
    <t>111-56-26</t>
  </si>
  <si>
    <t>111-56-05</t>
  </si>
  <si>
    <t>111-31-01</t>
  </si>
  <si>
    <t>921-86-44</t>
  </si>
  <si>
    <t>924-00-62</t>
  </si>
  <si>
    <t>924-10-02</t>
  </si>
  <si>
    <t>111-86-87</t>
  </si>
  <si>
    <t>111-86-86</t>
  </si>
  <si>
    <t>111-56-24</t>
  </si>
  <si>
    <t>111-56-17</t>
  </si>
  <si>
    <t>111-56-23</t>
  </si>
  <si>
    <t>111-56-13</t>
  </si>
  <si>
    <t>111-56-77</t>
  </si>
  <si>
    <t>111-47-87</t>
  </si>
  <si>
    <t>111-47-83</t>
  </si>
  <si>
    <t>111-86-05</t>
  </si>
  <si>
    <t>111-00-07</t>
  </si>
  <si>
    <t>111-00-04</t>
  </si>
  <si>
    <t>111-00-05</t>
  </si>
  <si>
    <t>111-54-05</t>
  </si>
  <si>
    <t>111-00-06</t>
  </si>
  <si>
    <t>111-00-02</t>
  </si>
  <si>
    <t>111-00-03</t>
  </si>
  <si>
    <t>111-10-03</t>
  </si>
  <si>
    <t>111-00-08</t>
  </si>
  <si>
    <t>111-10-08</t>
  </si>
  <si>
    <t>111-17-20</t>
  </si>
  <si>
    <t xml:space="preserve">20-1601138 </t>
  </si>
  <si>
    <t>111-10-09</t>
  </si>
  <si>
    <t>20-1601138</t>
  </si>
  <si>
    <t>114-93-27</t>
  </si>
  <si>
    <t>114-93-35</t>
  </si>
  <si>
    <t>114-93-09</t>
  </si>
  <si>
    <t>114-93-55</t>
  </si>
  <si>
    <t xml:space="preserve">Накладка фрикционная безасбестовая эллипсонавитая сверл. ВАЗ-2110 </t>
  </si>
  <si>
    <t>114-14-22</t>
  </si>
  <si>
    <t>Накладка фрикционная безасбестовая эллипсонавитая сверл. ВАЗ "Калина"</t>
  </si>
  <si>
    <t>114-12-05</t>
  </si>
  <si>
    <t>114-12-14</t>
  </si>
  <si>
    <t>Накладка фрикционная безасбестовая эллипсонавитая сверл. ГАЗ-3302”Газель”</t>
  </si>
  <si>
    <t>114-12-35</t>
  </si>
  <si>
    <t>114-12-28</t>
  </si>
  <si>
    <t>114-12-25</t>
  </si>
  <si>
    <t>Накладка фрикционная безасбестовая эллипсонавитая сверл. ГАЗ с двиг. Штайер</t>
  </si>
  <si>
    <t>114-14-24</t>
  </si>
  <si>
    <t>114-12-23</t>
  </si>
  <si>
    <t>114-14-23</t>
  </si>
  <si>
    <t>Накладка фрикционная безасбестовая эллипсонавитая сверл. Валдай</t>
  </si>
  <si>
    <t>114-12-13</t>
  </si>
  <si>
    <t>114-12-12</t>
  </si>
  <si>
    <t>114-12-20</t>
  </si>
  <si>
    <t>Накладка фрикционная безасбестовая эллипсонавитая сверл. ГАЗ-3302 с 2009 года</t>
  </si>
  <si>
    <t>114-02-28</t>
  </si>
  <si>
    <t>114-12-06</t>
  </si>
  <si>
    <t>114-00-23</t>
  </si>
  <si>
    <t>114-12-16</t>
  </si>
  <si>
    <t>114-02-18</t>
  </si>
  <si>
    <t>114-02-05</t>
  </si>
  <si>
    <t>114-02-06</t>
  </si>
  <si>
    <t>114-02-14</t>
  </si>
  <si>
    <t>114-02-20</t>
  </si>
  <si>
    <t>Накладка фрикционная безасбестовая эллипсонавитая Т-р ЮМЗ-6 и модиф.</t>
  </si>
  <si>
    <t>114-00-70</t>
  </si>
  <si>
    <t>Накладка фрикционная безасбестовая эллипсонавитая ЗИЛ</t>
  </si>
  <si>
    <t>14-1601138-01</t>
  </si>
  <si>
    <t>114-00-76</t>
  </si>
  <si>
    <t>14-1601138-11</t>
  </si>
  <si>
    <t>114-02-22</t>
  </si>
  <si>
    <t>114-02-19</t>
  </si>
  <si>
    <t>114-02-26</t>
  </si>
  <si>
    <t>114-02-11</t>
  </si>
  <si>
    <t>114-02-08</t>
  </si>
  <si>
    <t>114-02-24</t>
  </si>
  <si>
    <t>111-56-11</t>
  </si>
  <si>
    <t>131-36-09</t>
  </si>
  <si>
    <t>139-22-14</t>
  </si>
  <si>
    <t>139-22-07</t>
  </si>
  <si>
    <t>131-37-15</t>
  </si>
  <si>
    <t>131-37-16</t>
  </si>
  <si>
    <t>131-37-05</t>
  </si>
  <si>
    <t>131-37-12</t>
  </si>
  <si>
    <t>131-37-13</t>
  </si>
  <si>
    <t>131-37-14</t>
  </si>
  <si>
    <t>139-37-65</t>
  </si>
  <si>
    <t>131-37-02</t>
  </si>
  <si>
    <t>131-31-24</t>
  </si>
  <si>
    <t>131-31-25</t>
  </si>
  <si>
    <t>131-31-20</t>
  </si>
  <si>
    <t>131-31-23</t>
  </si>
  <si>
    <t>131-31-21</t>
  </si>
  <si>
    <t>131-31-45</t>
  </si>
  <si>
    <t>131-31-46</t>
  </si>
  <si>
    <t>131-31-47</t>
  </si>
  <si>
    <t>131-31-57</t>
  </si>
  <si>
    <t>131-31-58</t>
  </si>
  <si>
    <t>131-31-59</t>
  </si>
  <si>
    <t>139-31-51</t>
  </si>
  <si>
    <t>139-18-23</t>
  </si>
  <si>
    <t>131-37-01</t>
  </si>
  <si>
    <t>133-02-55</t>
  </si>
  <si>
    <t>133-02-56</t>
  </si>
  <si>
    <t>133-02-65</t>
  </si>
  <si>
    <t>133-02-66</t>
  </si>
  <si>
    <t>131-31-44</t>
  </si>
  <si>
    <t>131-31-43</t>
  </si>
  <si>
    <t>139-18-24</t>
  </si>
  <si>
    <t>131-31-26</t>
  </si>
  <si>
    <t>131-02-17</t>
  </si>
  <si>
    <t>131-12-19</t>
  </si>
  <si>
    <t>131-02-02</t>
  </si>
  <si>
    <t>131-02-34</t>
  </si>
  <si>
    <t>131-02-36</t>
  </si>
  <si>
    <t>131-03-13</t>
  </si>
  <si>
    <t>131-03-14</t>
  </si>
  <si>
    <t>131-63-64</t>
  </si>
  <si>
    <t>131-63-75</t>
  </si>
  <si>
    <t>131-63-77</t>
  </si>
  <si>
    <t>131-63-85</t>
  </si>
  <si>
    <t>131-31-65</t>
  </si>
  <si>
    <t>131-31-78</t>
  </si>
  <si>
    <t>131-31-34</t>
  </si>
  <si>
    <t>131-00-30</t>
  </si>
  <si>
    <t>131-31-29</t>
  </si>
  <si>
    <t>131-00-28</t>
  </si>
  <si>
    <t>131-31-74</t>
  </si>
  <si>
    <t>131-02-79</t>
  </si>
  <si>
    <t>131-63-76</t>
  </si>
  <si>
    <t>131-02-75</t>
  </si>
  <si>
    <t>131-02-76</t>
  </si>
  <si>
    <t>131-31-06</t>
  </si>
  <si>
    <t>131-02-96</t>
  </si>
  <si>
    <t>131-02-89</t>
  </si>
  <si>
    <t xml:space="preserve">53212-3501105 </t>
  </si>
  <si>
    <t>131-02-35</t>
  </si>
  <si>
    <t xml:space="preserve">53205-3501105-51 </t>
  </si>
  <si>
    <t>131-02-15</t>
  </si>
  <si>
    <t xml:space="preserve"> 53212-3501105-02</t>
  </si>
  <si>
    <t>131-02-39</t>
  </si>
  <si>
    <t xml:space="preserve"> 53212-3501105-03</t>
  </si>
  <si>
    <t>131-02-40</t>
  </si>
  <si>
    <t>53212-3501105-04</t>
  </si>
  <si>
    <t>131-02-41</t>
  </si>
  <si>
    <t>53212-3501105-05</t>
  </si>
  <si>
    <t>131-02-42</t>
  </si>
  <si>
    <t>53212-3501105-06</t>
  </si>
  <si>
    <t>131-02-51</t>
  </si>
  <si>
    <t>6520-3501105-51</t>
  </si>
  <si>
    <t>131-02-24</t>
  </si>
  <si>
    <t xml:space="preserve"> 6520-3501106</t>
  </si>
  <si>
    <t>131-02-23</t>
  </si>
  <si>
    <t>6520-3501106-01</t>
  </si>
  <si>
    <t>131-02-44</t>
  </si>
  <si>
    <t xml:space="preserve"> 6520-3501106-02</t>
  </si>
  <si>
    <t>131-02-45</t>
  </si>
  <si>
    <t xml:space="preserve"> 6520-3501106-03</t>
  </si>
  <si>
    <t>131-02-46</t>
  </si>
  <si>
    <t>6520-3501106-04</t>
  </si>
  <si>
    <t>131-02-47</t>
  </si>
  <si>
    <t xml:space="preserve"> 6520-3501106-05</t>
  </si>
  <si>
    <t>131-02-48</t>
  </si>
  <si>
    <t>6520-3501105-06</t>
  </si>
  <si>
    <t>131-02-49</t>
  </si>
  <si>
    <t xml:space="preserve"> 6520-3501106-07</t>
  </si>
  <si>
    <t>131-31-71</t>
  </si>
  <si>
    <t xml:space="preserve">375-3501105Д </t>
  </si>
  <si>
    <t>131-31-69</t>
  </si>
  <si>
    <t>131-31-36</t>
  </si>
  <si>
    <t>131-31-73</t>
  </si>
  <si>
    <t xml:space="preserve">55571X-3501105-01 </t>
  </si>
  <si>
    <t>131-02-16</t>
  </si>
  <si>
    <t xml:space="preserve"> 350239Е260</t>
  </si>
  <si>
    <t>131-02-63</t>
  </si>
  <si>
    <t>5440-3501105-01</t>
  </si>
  <si>
    <t>131-02-53</t>
  </si>
  <si>
    <t xml:space="preserve"> 5440-3501105-02</t>
  </si>
  <si>
    <t>131-02-83</t>
  </si>
  <si>
    <t xml:space="preserve"> 5440-3501105</t>
  </si>
  <si>
    <t>131-02-08</t>
  </si>
  <si>
    <t>5440-3501105-03</t>
  </si>
  <si>
    <t>131-02-10</t>
  </si>
  <si>
    <t xml:space="preserve"> 5440-3501105-04</t>
  </si>
  <si>
    <t>131-02-64</t>
  </si>
  <si>
    <t>5440-3502105-01</t>
  </si>
  <si>
    <t>131-02-54</t>
  </si>
  <si>
    <t>5440-3502105-02</t>
  </si>
  <si>
    <t>131-02-84</t>
  </si>
  <si>
    <t xml:space="preserve"> 5440-3502105</t>
  </si>
  <si>
    <t>131-02-09</t>
  </si>
  <si>
    <t>5440-3502105-03</t>
  </si>
  <si>
    <t>131-02-11</t>
  </si>
  <si>
    <t xml:space="preserve"> 5440-3502105-04</t>
  </si>
  <si>
    <t>131-01-99</t>
  </si>
  <si>
    <t>5440-3502105-04</t>
  </si>
  <si>
    <t>131-03-00</t>
  </si>
  <si>
    <t>139-31-52</t>
  </si>
  <si>
    <t>131-31-31</t>
  </si>
  <si>
    <t>131-63-52</t>
  </si>
  <si>
    <t>131-02-78</t>
  </si>
  <si>
    <t>131-02-88</t>
  </si>
  <si>
    <t>131-02-82</t>
  </si>
  <si>
    <t>131-02-87</t>
  </si>
  <si>
    <t>131-00-29</t>
  </si>
  <si>
    <t>131-31-41</t>
  </si>
  <si>
    <t>131-31-42</t>
  </si>
  <si>
    <t>123-09-38</t>
  </si>
  <si>
    <t>123-08-22</t>
  </si>
  <si>
    <t>135-15-02</t>
  </si>
  <si>
    <t>135-10-14</t>
  </si>
  <si>
    <t>135-05-16</t>
  </si>
  <si>
    <t>3160-3502105-10</t>
  </si>
  <si>
    <t>135-05-15</t>
  </si>
  <si>
    <t>3160-3502106-10</t>
  </si>
  <si>
    <t>135-05-17</t>
  </si>
  <si>
    <t>3160-3507020-10</t>
  </si>
  <si>
    <t>135-09-97</t>
  </si>
  <si>
    <t>135-09-96</t>
  </si>
  <si>
    <t>135-10-06</t>
  </si>
  <si>
    <t>135-06-02</t>
  </si>
  <si>
    <t>135-21-01</t>
  </si>
  <si>
    <t>135-10-13</t>
  </si>
  <si>
    <t>135-10-22</t>
  </si>
  <si>
    <t>135-10-16</t>
  </si>
  <si>
    <t>135-16-37</t>
  </si>
  <si>
    <t>135-16-40</t>
  </si>
  <si>
    <t xml:space="preserve">233114-3501105 </t>
  </si>
  <si>
    <t>135-10-04</t>
  </si>
  <si>
    <t>135-26-23</t>
  </si>
  <si>
    <t>135-10-53</t>
  </si>
  <si>
    <t>135-04-17</t>
  </si>
  <si>
    <t>135-04-19</t>
  </si>
  <si>
    <t>135-04-11</t>
  </si>
  <si>
    <t>135-14-04</t>
  </si>
  <si>
    <t>138-25-02</t>
  </si>
  <si>
    <t>138-25-03</t>
  </si>
  <si>
    <t>75131-3577060</t>
  </si>
  <si>
    <t>Диски тормозные  приформованные</t>
  </si>
  <si>
    <t>124-31-88</t>
  </si>
  <si>
    <t>70-3502040-02</t>
  </si>
  <si>
    <t>124-31-87</t>
  </si>
  <si>
    <t>125-04-87</t>
  </si>
  <si>
    <t xml:space="preserve">70-3502040-04 </t>
  </si>
  <si>
    <t xml:space="preserve">85-3502040-02 </t>
  </si>
  <si>
    <t>124-31-92</t>
  </si>
  <si>
    <t>125-04-92</t>
  </si>
  <si>
    <t xml:space="preserve">85-3502040-04 </t>
  </si>
  <si>
    <t>124-31-73</t>
  </si>
  <si>
    <t>А59.01.200А-01</t>
  </si>
  <si>
    <t>131-02-90</t>
  </si>
  <si>
    <t>131-31-27</t>
  </si>
  <si>
    <t>135-09-99</t>
  </si>
  <si>
    <t>135-10-00</t>
  </si>
  <si>
    <t>139-31-50</t>
  </si>
  <si>
    <t>139-31-59</t>
  </si>
  <si>
    <t>131-31-28</t>
  </si>
  <si>
    <t>6422-3501105</t>
  </si>
  <si>
    <t>135-05-14</t>
  </si>
  <si>
    <t>3160-3502105</t>
  </si>
  <si>
    <t>131-37-11</t>
  </si>
  <si>
    <t>20-3501105</t>
  </si>
  <si>
    <t>146-31-71</t>
  </si>
  <si>
    <t>146-02-34</t>
  </si>
  <si>
    <t>131-63-84</t>
  </si>
  <si>
    <t>146-63-03</t>
  </si>
  <si>
    <t>146-02-20</t>
  </si>
  <si>
    <t>131-02-14</t>
  </si>
  <si>
    <t>53212-3501105-02</t>
  </si>
  <si>
    <t>146-02-01</t>
  </si>
  <si>
    <t xml:space="preserve">5440-3501105 </t>
  </si>
  <si>
    <t>146-02-13</t>
  </si>
  <si>
    <t>5440-3502105</t>
  </si>
  <si>
    <t>146-02-09</t>
  </si>
  <si>
    <t>146-02-02</t>
  </si>
  <si>
    <t>146-02-03</t>
  </si>
  <si>
    <t>146-02-05</t>
  </si>
  <si>
    <t>146-02-06</t>
  </si>
  <si>
    <t>146-31-01</t>
  </si>
  <si>
    <t>146-02-07</t>
  </si>
  <si>
    <t>146-02-59</t>
  </si>
  <si>
    <t>146-02-19</t>
  </si>
  <si>
    <t>146-02-08</t>
  </si>
  <si>
    <t>146-02-10</t>
  </si>
  <si>
    <t>145-33-03</t>
  </si>
  <si>
    <t>145-33-05</t>
  </si>
  <si>
    <t>145-33-04</t>
  </si>
  <si>
    <t>146-02-38</t>
  </si>
  <si>
    <t>146-02-35</t>
  </si>
  <si>
    <t>146-02-32</t>
  </si>
  <si>
    <t>146-02-80</t>
  </si>
  <si>
    <t>146-02-81</t>
  </si>
  <si>
    <t xml:space="preserve"> Полное наименование</t>
  </si>
  <si>
    <t>Полное наименоваине</t>
  </si>
  <si>
    <t>499-73-50</t>
  </si>
  <si>
    <t>146-31-72</t>
  </si>
  <si>
    <t>146-31-73</t>
  </si>
  <si>
    <t>146-02-33</t>
  </si>
  <si>
    <t>146-02-36</t>
  </si>
  <si>
    <t>137-28-05</t>
  </si>
  <si>
    <t>131-02-50</t>
  </si>
  <si>
    <t xml:space="preserve">6520-3501105-51                                   </t>
  </si>
  <si>
    <t>131-63-38</t>
  </si>
  <si>
    <t>499-45-01</t>
  </si>
  <si>
    <t>499-45-02</t>
  </si>
  <si>
    <t>499-46-01</t>
  </si>
  <si>
    <t>499-46-02</t>
  </si>
  <si>
    <t>499-46-03</t>
  </si>
  <si>
    <t>499-46-04</t>
  </si>
  <si>
    <t>499-46-05</t>
  </si>
  <si>
    <t>499-46-06</t>
  </si>
  <si>
    <t>499-14-37</t>
  </si>
  <si>
    <t>499-54-03</t>
  </si>
  <si>
    <t>499-58-01</t>
  </si>
  <si>
    <t>499-58-02</t>
  </si>
  <si>
    <t>499-58-03</t>
  </si>
  <si>
    <t>499-58-04</t>
  </si>
  <si>
    <t>499-58-07</t>
  </si>
  <si>
    <t>499-58-08</t>
  </si>
  <si>
    <t>499-58-09</t>
  </si>
  <si>
    <t>499-64-02</t>
  </si>
  <si>
    <t>499-64-03</t>
  </si>
  <si>
    <t>499-66-01</t>
  </si>
  <si>
    <t>499-66-02</t>
  </si>
  <si>
    <t>499-66-03</t>
  </si>
  <si>
    <t>499-66-04</t>
  </si>
  <si>
    <t>499-66-09</t>
  </si>
  <si>
    <t>499-66-10</t>
  </si>
  <si>
    <t>499-66-11</t>
  </si>
  <si>
    <t>499-66-31</t>
  </si>
  <si>
    <t>499-66-16</t>
  </si>
  <si>
    <t>499-66-17</t>
  </si>
  <si>
    <t>499-66-18</t>
  </si>
  <si>
    <t>499-73-36</t>
  </si>
  <si>
    <t>499-54-08</t>
  </si>
  <si>
    <t>499-54-07</t>
  </si>
  <si>
    <t>499-86-07</t>
  </si>
  <si>
    <t xml:space="preserve"> УАЗ 274, ГАЗель Next дв.EvoTech 2.7</t>
  </si>
  <si>
    <t xml:space="preserve"> ММЗ Д-245 ЕВРО-3</t>
  </si>
  <si>
    <t xml:space="preserve"> Прокладка крышки коробки толкателей метал. "Премиум" ГАЗель Next дв.EvoTech  2.7</t>
  </si>
  <si>
    <t xml:space="preserve"> Прокладка корпуса термостата метал. "Премиум" ГАЗель Next дв.EvoTech  2.7</t>
  </si>
  <si>
    <t>ГАЗель Next дв.EvoTech  2.7</t>
  </si>
  <si>
    <t xml:space="preserve"> ГАЗель Next дв.EvoTech 2.7</t>
  </si>
  <si>
    <t xml:space="preserve"> Газель-Next с дв. Evotech 2.7</t>
  </si>
  <si>
    <t xml:space="preserve"> Газель-Next с дв.  Evotech 2.7</t>
  </si>
  <si>
    <t xml:space="preserve"> Прокладка  турбокомпрессора метал. "Премиум" КАМАЗ 6460</t>
  </si>
  <si>
    <t xml:space="preserve"> Cummins 6ISBe4-245,  6ISBe-270B, 6ISBe-285</t>
  </si>
  <si>
    <t xml:space="preserve">  Cummins  ISBe, 4ISBe, ISF3.8 </t>
  </si>
  <si>
    <t xml:space="preserve"> Прокладка коллектора впускного метал. "Премиум" КАМАЗ-54901</t>
  </si>
  <si>
    <t xml:space="preserve"> Прокладка  корпуса модуля метал. "Премиум" КАМАЗ-54901</t>
  </si>
  <si>
    <t xml:space="preserve"> Прокладка  коллектора впускного метал. "Премиум" КАМАЗ-54901</t>
  </si>
  <si>
    <t xml:space="preserve"> Прокладка под бурт гильзы метал. "Премиум" КАМАЗ-54901</t>
  </si>
  <si>
    <t xml:space="preserve"> Прокладка коллектора впускного метал. "Премиум" Renalt/Nissan</t>
  </si>
  <si>
    <t xml:space="preserve"> Прокладка заслонки на выхлопе метал. "Премиум" ЯМЗ-650.10</t>
  </si>
  <si>
    <t xml:space="preserve"> Прокладка патрубка выпускного тормоза вспомогательного метал. "Премиум" ЯМЗ-650.10</t>
  </si>
  <si>
    <t xml:space="preserve"> Прокладка турбокомпрессора метал. "Премиум" ЯМЗ-536</t>
  </si>
  <si>
    <t xml:space="preserve"> Прокладка турбокомпрессора метал. "Премиум" ЯМЗ-534</t>
  </si>
  <si>
    <t xml:space="preserve"> Прокладка фланца подогревателя метал. "Премиум" ЯМЗ-534</t>
  </si>
  <si>
    <t xml:space="preserve"> Прокладка перепускного патрубка метал. "Премиум" ЯМЗ-534</t>
  </si>
  <si>
    <t xml:space="preserve"> Прокладка патрубка слива масла из турбокомпрессора в блок метал. "Премиум" ЯМЗ-534</t>
  </si>
  <si>
    <t xml:space="preserve"> Прокладка нижнего фланца слива ОЖ с радиатора EGR метал. "Премиум" ЯМЗ-534</t>
  </si>
  <si>
    <t xml:space="preserve"> Прокладка  патрубка ретардера  метал. "Премиум" ЯМЗ-534</t>
  </si>
  <si>
    <t xml:space="preserve"> Прокладка патрубка ретардера метал. "Премиум" ЯМЗ-534</t>
  </si>
  <si>
    <t xml:space="preserve"> Прокладка корпуса фильтра полной очистки метал. "Премиум" ЯМЗ-650.10</t>
  </si>
  <si>
    <t xml:space="preserve"> Прокладка водяного насоса метал. "Премиум" ЯМЗ-650.10</t>
  </si>
  <si>
    <t xml:space="preserve"> Прокладка сервисного модуля метал. "Премиум"  ЯМЗ-5362</t>
  </si>
  <si>
    <t xml:space="preserve"> Прокладка водяного насоса метал. "Премиум" ЯМЗ-534</t>
  </si>
  <si>
    <t xml:space="preserve"> Прокладка крышки распредвала метал. "Премиум" ЯМЗ-534</t>
  </si>
  <si>
    <t xml:space="preserve"> Прокладка редукционного клапана метал. "Премиум" ЯМЗ-534</t>
  </si>
  <si>
    <t xml:space="preserve"> Прокладка  передней крышки блока цилиндров метал. "Премиум" ЯМЗ-534</t>
  </si>
  <si>
    <t xml:space="preserve"> Прокладка водяной трубы метал. "Премиум" ЯМЗ-534</t>
  </si>
  <si>
    <t xml:space="preserve"> Прокладка  сервисного модуля метал. "Премиум" ЯМЗ-534</t>
  </si>
  <si>
    <t xml:space="preserve"> Прокладка заслонки отработавших газов метал. "Премиум" ЯМЗ-534 </t>
  </si>
  <si>
    <t xml:space="preserve"> Прокладка корпуса масляного фильтра метал. "Премиум" ЯМЗ-534</t>
  </si>
  <si>
    <t xml:space="preserve"> Прокладка заглушки отопителя кабины метал. "Премиум" ЯМЗ-534</t>
  </si>
  <si>
    <t xml:space="preserve"> Прокладка теплопередающего элемента метал. "Премиум" ЯМЗ-534</t>
  </si>
  <si>
    <t xml:space="preserve"> ЯМЗ-5344 Евро-5</t>
  </si>
  <si>
    <t xml:space="preserve"> Прокладка  охладителя ОГ метал. "Премиум"  ЯМЗ-5344 </t>
  </si>
  <si>
    <t xml:space="preserve"> Прокладка охладителя ОГ метал. "Премиум"  ЯМЗ-5344 </t>
  </si>
  <si>
    <t xml:space="preserve"> Прокладка водяной трубы двигателя метал. "Премиум"  ЯМЗ-5344 </t>
  </si>
  <si>
    <t xml:space="preserve"> Лада Веста / XRAY 21179 (1.8)</t>
  </si>
  <si>
    <t>Комплект металлических прокладок для двигателя  ЯМЗ-5340 ЯМЗ-534 (21 наименование)</t>
  </si>
  <si>
    <t>Комплект металлических прокладок для двигателя  ЯМЗ-536 ЯМЗ-536 (21 наименование, без ГБЦ)</t>
  </si>
  <si>
    <t>Комплект металлических многослойных прокладок выпускного коллектора КАМАЗ Евро (4 прокладки)</t>
  </si>
  <si>
    <t xml:space="preserve"> ЯМЗ 536</t>
  </si>
  <si>
    <t>ММЗ 262, 263 (на 3 цил.)</t>
  </si>
  <si>
    <t>Прокладка ГБЦ (б/асб. с герм. инд.уп.) ВАЗ-21083</t>
  </si>
  <si>
    <t>ГАЗ-3110 (ЗМЗ-406)</t>
  </si>
  <si>
    <t>Прокладка ГБЦ (б/асб. с герм.инд.уп.) ЗМЗ-406</t>
  </si>
  <si>
    <t>Прокладка ГБЦ (б/асб. с герм.инд.уп.) ЗМЗ-402</t>
  </si>
  <si>
    <t>Прокладка ГБЦ (б/асб. с герм.инд.уп.) ГАЗ-24, 2401</t>
  </si>
  <si>
    <t>ГАЗ-24, 2401</t>
  </si>
  <si>
    <t>Прокладка ГБЦ (б/асб. с герм.инд.уп.) ВАЗ-2107</t>
  </si>
  <si>
    <t>Прокладка ГБЦ (б/асб. с герм.инд.уп.) ВАЗ-21011</t>
  </si>
  <si>
    <t>Прокладка ГБЦ (б/асб. с герм.инд.уп.) ВАЗ-2121</t>
  </si>
  <si>
    <t>Прокладка ГБЦ (б/асб. с герм.инд.уп.) ВАЗ-2110</t>
  </si>
  <si>
    <t>Прокладка ГБЦ (б/асб. с герм.инд.уп.) ГАЗ-53</t>
  </si>
  <si>
    <t>Прокладка ГБЦ (б/асб. с герм.инд.уп.) ЗИЛ-130</t>
  </si>
  <si>
    <t>Прокладка ГБЦ (б/асб. с герм.инд.уп.) ЗМЗ-405</t>
  </si>
  <si>
    <t>Прокладка ГБЦ (б/асб. с герм.инд.уп.) УАЗ дв.90 л.с 94мм.</t>
  </si>
  <si>
    <t>Прокладка ГБЦ (б/асб. с герм.инд.уп.) УМЗ-421 102мм.</t>
  </si>
  <si>
    <t>Прокладка ГБЦ (б/асб. с герм.) УМЗ-421  102мм.</t>
  </si>
  <si>
    <t>Прокладка ГБЦ (б/асб. с герм.)  ЗМЗ-406</t>
  </si>
  <si>
    <t>Прокладка ГБЦ (б/асб. с герм.) ЗМЗ-402</t>
  </si>
  <si>
    <t>Прокладка ГБЦ (б/асб. с герм.) ГАЗ-24, 2401</t>
  </si>
  <si>
    <t>Прокладка ГБЦ (б/асб. с герм.) ГАЗ-53</t>
  </si>
  <si>
    <t>Прокладка приемной трубы  (б/асб. с герм.) ЗМЗ-406</t>
  </si>
  <si>
    <t>Прокладка ГБЦ (б/асб. с герм.) ВАЗ-2107</t>
  </si>
  <si>
    <t>Прокладка ГБЦ (б/асб. с герм.) ВАЗ-21083</t>
  </si>
  <si>
    <t>Прокладка ГБЦ (б/асб. с герм.) ВАЗ-21011</t>
  </si>
  <si>
    <t>Прокладка ГБЦ (б/асб. с герм.) ВАЗ-21213</t>
  </si>
  <si>
    <t>Прокладка ГБЦ (б/асб. с герм.) ВАЗ-2112</t>
  </si>
  <si>
    <t>Прокладка коллектора (б/асб. с герм.) ВАЗ 21083</t>
  </si>
  <si>
    <t>Прокладка приемной трубы  (б/асб. с герм.) ВАЗ-2101</t>
  </si>
  <si>
    <t>Прокладка коллектора (б/асб. с герм.) ВАЗ-21213</t>
  </si>
  <si>
    <t>Прокладка коллектора выпускного (б/асб. с герм.) ВАЗ-2112</t>
  </si>
  <si>
    <t>Прокладка коллектора (б/асб. с герм.) Ваз-2108</t>
  </si>
  <si>
    <t>Прокладка приемной трубы  (б/асб. с герм.) ВАЗ-2110</t>
  </si>
  <si>
    <t>Прокладка ГБЦ (б/асб. с герм.) ЗИЛ-130</t>
  </si>
  <si>
    <t>Прокладка ГБЦ (б/асб. с герм.) ЗМЗ-405</t>
  </si>
  <si>
    <t xml:space="preserve">Прокладка ГБЦ (б/асб. с герм.) ЯМЗ-236 </t>
  </si>
  <si>
    <t xml:space="preserve">Прокладка ГБЦ (б/асб. с герм.) ЯМЗ-238 </t>
  </si>
  <si>
    <t>Прокладка теплопередающего элемента радиатора (задняя б/асб. с герм.) ЯМЗ-53443</t>
  </si>
  <si>
    <t>ЯМЗ-53443</t>
  </si>
  <si>
    <t>Прокладка впускной крышки (задняя)  (б/асб. с герм.) ЯМЗ-53443</t>
  </si>
  <si>
    <t>Прокладка ГБЦ (б/асб. с герм.) УРАЛ-375</t>
  </si>
  <si>
    <t>Прокладка ГБЦ (б/асб. с герм.)  УАЗ дв.90 л.с 94мм.</t>
  </si>
  <si>
    <t>Прокладка ресивера впускного коллектора  (б/асб. с герм.) ВАЗ-2123</t>
  </si>
  <si>
    <t>Прокладка ресивера малая  (б/асб. с герм.) ВАЗ-2123</t>
  </si>
  <si>
    <t>Прокладка ГБЦ (б/асб. с герм.инд.уп. "Премиум") ВАЗ-21011</t>
  </si>
  <si>
    <t>Прокладка ГБЦ (б/асб. с герм.инд.уп. "Премиум") ВАЗ-2123</t>
  </si>
  <si>
    <t>Прокладка ГБЦ (б/асб. с герм.инд.уп. "Премиум") ВАЗ-2112</t>
  </si>
  <si>
    <t>Прокладка ГБЦ (б/асб. с герм.инд.уп. "Премиум") ВАЗ-2107</t>
  </si>
  <si>
    <t>Прокладка коллектора (б/асб. с герм.инд.уп. "Премиум") ВАЗ-2108</t>
  </si>
  <si>
    <t>Прокладка ГБЦ (б/асб. с герм.инд.уп. "Премиум") ВАЗ-2108</t>
  </si>
  <si>
    <t>Прокладка ГБЦ (б/асб. с герм.инд.уп. "Премиум") ВАЗ-1111</t>
  </si>
  <si>
    <t>Прокладка ГБЦ (б/асб. с герм.инд.уп. "Премиум") ЗМЗ-406</t>
  </si>
  <si>
    <t xml:space="preserve">Тр-р Т-4 А.01 </t>
  </si>
  <si>
    <t xml:space="preserve">Прокладка ГБЦ (б/асб. с герм.инд.уп. "Премиум") ЯМЗ-238 </t>
  </si>
  <si>
    <t xml:space="preserve">Прокладка ГБЦ (б/асб. с герм.инд.уп. "Премиум") ЯМЗ-236 </t>
  </si>
  <si>
    <t>Прокладка ГБЦ (б/асб. с герм.инд.уп. "Премиум") ММЗ-245</t>
  </si>
  <si>
    <t xml:space="preserve"> ММЗ-245</t>
  </si>
  <si>
    <t xml:space="preserve"> ММЗ-260</t>
  </si>
  <si>
    <t>Прокладка ГБЦ (б/асб. с герм.инд.уп. "Премиум")  ММЗ-260</t>
  </si>
  <si>
    <t>Прокладка ГБЦ (б/асб. с герм.инд.уп. "Премиум") MMZ-3LD (3-цил.дв.)</t>
  </si>
  <si>
    <t>Прокладка коллектора (б/асб. с герм.инд.уп. "Премиум") ВАЗ-21083</t>
  </si>
  <si>
    <t>Прокладка коллектора (б/асб. с герм.инд.уп. "Премиум") ВАЗ-21213</t>
  </si>
  <si>
    <t>Прокладка коллектора (б/асб. с герм.инд.уп. "Премиум") ВАЗ-2112</t>
  </si>
  <si>
    <t>Прокладка приемной трубы (б/асб. с герм.инд.уп. "Премиум") ВАЗ-2107</t>
  </si>
  <si>
    <t>Прокладка коллектора (б/асб. с герм.инд.уп. "Премиум")  ВАЗ-2123</t>
  </si>
  <si>
    <t>Прокладка клапана рециркуляции (б/асб. с герм.инд.уп. "Премиум")  ВАЗ-21213</t>
  </si>
  <si>
    <t>Прокладка фланца трубки рециркуляции отработавших газов (б/асб. с герм.инд.уп. "Премиум")  ВАЗ-21213</t>
  </si>
  <si>
    <t>Прокладка впускного коллектора (б/асб. с герм.инд.уп. "Премиум")  ВАЗ-1111</t>
  </si>
  <si>
    <t>Прокладка выпускного коллектора (б/асб. с герм.инд.уп. "Премиум") Снегоход Тайга Варяг</t>
  </si>
  <si>
    <t xml:space="preserve"> ЗМЗ-406</t>
  </si>
  <si>
    <t>Прокладка ГБЦ (б/асб. с герм.инд.уп.)  ЗМЗ-406</t>
  </si>
  <si>
    <t>Прокладка ГБЦ (б/асб. с герм.инд.уп.) ВАЗ-21083</t>
  </si>
  <si>
    <t xml:space="preserve"> Прокладка ГБЦ (б/асб. с герм.инд.уп.) ВАЗ-2112</t>
  </si>
  <si>
    <t>Прокладка крышки цепи левая б/асб. неарм. ЗМЗ-406</t>
  </si>
  <si>
    <t>Прокладка крышки цепи правая   б/асб. неарм. ЗМЗ-406</t>
  </si>
  <si>
    <t>Прокладка передней крышки головки цилиндров   б/асб. неарм. ЗМЗ-406</t>
  </si>
  <si>
    <t>Прокладка задней крышки головки цилиндров   б/асб. неарм.  ЗМЗ-406</t>
  </si>
  <si>
    <t>Прокладка сальникодержателя   б/асб. неарм. ЗМЗ-406</t>
  </si>
  <si>
    <t>Прокладка крышки гидронатяжителя   б/асб. неарм. ЗМЗ-406</t>
  </si>
  <si>
    <t>Прокладка впускной трубы   б/асб. неарм. ЗМЗ-406</t>
  </si>
  <si>
    <t>Прокладка крышки привода масла   б/асб. неарм. ЗМЗ-406</t>
  </si>
  <si>
    <t>Прокладка дросселя   б/асб. неарм. ЗМЗ-406</t>
  </si>
  <si>
    <t>Прокладка патрубка   б/асб. неарм. ЗМЗ-406</t>
  </si>
  <si>
    <t>Прокладка корпуса термостата   б/асб. неарм. ЗМЗ-406</t>
  </si>
  <si>
    <t>Прокладка водяного насоса   б/асб. неарм. ЗМЗ-406</t>
  </si>
  <si>
    <t>Прокладка ресивера   б/асб. неарм. ЗМЗ-406</t>
  </si>
  <si>
    <t>Прокладка термоклапана   б/асб. неарм. ЗМЗ-406</t>
  </si>
  <si>
    <t>Прокладка дросселя  б/асб. неарм. ЗМЗ-406</t>
  </si>
  <si>
    <t>Прокладка ГБЦ (б/асб. с герм.инд.уп. "Премиум") дв. А-01М</t>
  </si>
  <si>
    <t xml:space="preserve">Прокладка ГБЦ (б/асб. с герм.инд.уп. "Премиум") дв. А.01 </t>
  </si>
  <si>
    <t xml:space="preserve"> ВАЗ-2101, 2103</t>
  </si>
  <si>
    <t xml:space="preserve"> ВАЗ-2105</t>
  </si>
  <si>
    <t xml:space="preserve">  Москвич-2141, V 1,6</t>
  </si>
  <si>
    <t>Москвич-2141, V 1,7</t>
  </si>
  <si>
    <t xml:space="preserve">ГАЗ-24 </t>
  </si>
  <si>
    <t xml:space="preserve"> ГАЗ-24-10,3102</t>
  </si>
  <si>
    <t>ЗИЛ-130</t>
  </si>
  <si>
    <t xml:space="preserve"> Урал-375</t>
  </si>
  <si>
    <t xml:space="preserve"> ГАЗ-3110(д-ль ЗМЗ-406)</t>
  </si>
  <si>
    <t>ГАЗ-53,66</t>
  </si>
  <si>
    <t>ЯМЗ-236</t>
  </si>
  <si>
    <t>ЯМЗ-238</t>
  </si>
  <si>
    <t xml:space="preserve"> Д-ль ЯМЗ-236 (нового образца)</t>
  </si>
  <si>
    <t>Д-ль ЯМЗ-238 (нового образца)</t>
  </si>
  <si>
    <t>Т-р Т-4А(д-ль А-01М, Д-463)</t>
  </si>
  <si>
    <t>Т-ра ДТ-75,120 (дв А-41)</t>
  </si>
  <si>
    <t xml:space="preserve"> МТЗ (дв Д-240), ЗИЛ-5301</t>
  </si>
  <si>
    <t>СМД-14,15,19,20</t>
  </si>
  <si>
    <t>СМД-66</t>
  </si>
  <si>
    <t>дв. Д65</t>
  </si>
  <si>
    <t>Снегоход «Буран»</t>
  </si>
  <si>
    <t>Алтайдизель А-01, 41</t>
  </si>
  <si>
    <t>ГАЗ-24-10, ГАЗ-3102, ГАЗ-3110</t>
  </si>
  <si>
    <t>Прокладка асбестовая</t>
  </si>
  <si>
    <t xml:space="preserve">Прокладка ГБЦ асбестовая </t>
  </si>
  <si>
    <t>Прокладка ГБЦ асбестовая  ВАЗ-2101,2103</t>
  </si>
  <si>
    <t>Прокладка ГБЦ асбестовая  ВАЗ-21011,06,21</t>
  </si>
  <si>
    <t>Прокладка ГБЦ асбестовая  ВАЗ-2105</t>
  </si>
  <si>
    <t>Прокладка ГБЦ асбестовая  УАЗ-417.10 (94мм.)</t>
  </si>
  <si>
    <t>Прокладка ГБЦ асбестовая  УАЗ-421.10 (102мм.)</t>
  </si>
  <si>
    <t>Прокладка ГБЦ асбестовая  Москвич-412</t>
  </si>
  <si>
    <t>Прокладка ГБЦ асбестовая  Москвич-2141, (1,6)</t>
  </si>
  <si>
    <t>Прокладка ГБЦ асбестовая  Москвич-2141, (1,7)</t>
  </si>
  <si>
    <t>Прокладка ГБЦ асбестовая  ГАЗ-24 “Волга”</t>
  </si>
  <si>
    <t>Прокладка ГБЦ асбестовая  ГАЗ-24-10,3102</t>
  </si>
  <si>
    <t>Прокладка ГБЦ асбестовая  ЗИЛ-130</t>
  </si>
  <si>
    <t>Прокладка ГБЦ асбестовая  Урал-375</t>
  </si>
  <si>
    <t>Прокладка ГБЦ асбестовая  ГАЗ-53,66</t>
  </si>
  <si>
    <t>Прокладка ГБЦ асбестовая ЗМЗ-406</t>
  </si>
  <si>
    <t>Прокладка ГБЦ асбестовая  ЯМЗ-236</t>
  </si>
  <si>
    <t>Прокладка ГБЦ асбестовая  ЯМЗ-238</t>
  </si>
  <si>
    <t>Прокладка ГБЦ асбестовая ЯМЗ-236 Н/О</t>
  </si>
  <si>
    <t>Прокладка ГБЦ асбестовая ЯМЗ-238 Н/О</t>
  </si>
  <si>
    <t>Прокладка ГБЦ асбестовая  МТЗ-Д-240</t>
  </si>
  <si>
    <t>Прокладка ГБЦ асбестовая  дв. А-41</t>
  </si>
  <si>
    <t>Прокладка ГБЦ асбестовая дв. А-01М</t>
  </si>
  <si>
    <t>Прокладка ГБЦ асбестовая СМД-14</t>
  </si>
  <si>
    <t>Прокладка ГБЦ асбестовая  дв. СМД-66</t>
  </si>
  <si>
    <t>Прокладка ГБЦ асбестовая дв. Д65</t>
  </si>
  <si>
    <t>Прокладка ГБЦ асбестовая  Снегоход «Буран»</t>
  </si>
  <si>
    <t>Прокладка ГБЦ асбестовая А-01, 41</t>
  </si>
  <si>
    <t>Прокладки асбестовая</t>
  </si>
  <si>
    <t>Прокладка приемной трубы асбестовая  ГАЗ-24</t>
  </si>
  <si>
    <t>Прокладка коллектора асбестовая ГАЗ-24,УАЗ</t>
  </si>
  <si>
    <t xml:space="preserve"> ГАЗ-24, УАЗ</t>
  </si>
  <si>
    <t>Прокладка карбюратора асбестовая ГАЗ-31029</t>
  </si>
  <si>
    <t xml:space="preserve"> ГАЗ-31029</t>
  </si>
  <si>
    <t>Прокладка турбокомпрессора малая асбестовая КамАЗ</t>
  </si>
  <si>
    <t>КАМАЗ, ЗИЛ-5301</t>
  </si>
  <si>
    <t>Прокладка трубы приемной асбестовая КамАЗ</t>
  </si>
  <si>
    <t>КамАЗ-4310,43105</t>
  </si>
  <si>
    <t>КамАЗ</t>
  </si>
  <si>
    <t>КамАЗ-4310, 43105</t>
  </si>
  <si>
    <t xml:space="preserve"> КамАЗ-4310,53212,5511</t>
  </si>
  <si>
    <t>Прокладка под металлорукав асбестовая КамАЗ-4310</t>
  </si>
  <si>
    <t>Прокладка трубы выпускной асбестовая КамАЗ-4310</t>
  </si>
  <si>
    <t>КамАЗ-4310,53212,5511</t>
  </si>
  <si>
    <t>Прокладка трубы приемной асбестовая КамАЗ-4310</t>
  </si>
  <si>
    <t>Прокладка коллектора выпускного асбестовая ГАЗ-53,66</t>
  </si>
  <si>
    <t xml:space="preserve">Наименование </t>
  </si>
  <si>
    <t>Код 1С</t>
  </si>
  <si>
    <t>Прокладка трубы приемной асбестовая ГАЗ-53</t>
  </si>
  <si>
    <t xml:space="preserve"> ГАЗ-53</t>
  </si>
  <si>
    <t>Прокладка  карбюратора нижняяа сбестовая ГАЗ-53,66</t>
  </si>
  <si>
    <t>Прокладка  выпускного коллектораасбестовая КАМАЗ-ЕВРО</t>
  </si>
  <si>
    <t>КАМАЗ-ЕВРО</t>
  </si>
  <si>
    <t>Прокладка  турбокомпрессора асбестовая КАМАЗ-ЕВРО</t>
  </si>
  <si>
    <t>Прокладка турбокомпрессора асбестовая КАМАЗ-ЕВРО</t>
  </si>
  <si>
    <t xml:space="preserve"> КАМАЗ-ЕВРО</t>
  </si>
  <si>
    <t>Прокладка металлорукава асбестовая КАМАЗ-ЕВРО</t>
  </si>
  <si>
    <t>Прокладка трубы приемной асбестовая КАМАЗ-ЕВРО</t>
  </si>
  <si>
    <t>Прокладка приемного патрубка асбестовая КАМАЗ-ЕВРО</t>
  </si>
  <si>
    <t>Прокладка газопровода асбестовая Камаз-7403</t>
  </si>
  <si>
    <t>Камаз-7403</t>
  </si>
  <si>
    <t>719-64-10</t>
  </si>
  <si>
    <t>719-73-54</t>
  </si>
  <si>
    <t>491-31-06</t>
  </si>
  <si>
    <t>719-73-10</t>
  </si>
  <si>
    <t>719-73-11</t>
  </si>
  <si>
    <t xml:space="preserve">719-73-04 </t>
  </si>
  <si>
    <t xml:space="preserve">719-73-56 </t>
  </si>
  <si>
    <t>719-73-01</t>
  </si>
  <si>
    <t>719-04-04</t>
  </si>
  <si>
    <t>719-73-31</t>
  </si>
  <si>
    <t>Прокладка выпускного коллектора асбестовая Снегоход «Буран»</t>
  </si>
  <si>
    <t xml:space="preserve"> МТЗ-80,82, Д-242</t>
  </si>
  <si>
    <t>Прокладка переходника глушителя асбестовая ММЗ-242</t>
  </si>
  <si>
    <t>Прокладка  коллектора выпускного боковая асбестовая ММЗ-242</t>
  </si>
  <si>
    <t>Прокладка коллектора выпускного средняя асбестовая ММЗ-242</t>
  </si>
  <si>
    <t>МТЗ, ЗИЛ-5301(дв.Д-242)</t>
  </si>
  <si>
    <t>Прокладка глушителя асбестовая ММЗ-240</t>
  </si>
  <si>
    <t>ММЗ-240</t>
  </si>
  <si>
    <t>ММЗ,ЗИЛ-5301</t>
  </si>
  <si>
    <t>Прокладка коллектора выпускного асбестовая ММЗ-245</t>
  </si>
  <si>
    <t>Прокладка коллектора выпускного асбестовая Алтайдизель</t>
  </si>
  <si>
    <t>А-01, 41</t>
  </si>
  <si>
    <t>Прокладка выпускной трубы асбестовая Алтайдизель</t>
  </si>
  <si>
    <t>Прокладка уплотнения масляного насоса асбестовая Алтайдизель</t>
  </si>
  <si>
    <t xml:space="preserve"> Прокладка клапанной крышки  силикон.   ВАЗ-11182</t>
  </si>
  <si>
    <t>Прокладка  коллектора метал. 4 слоя "Премиум"  ВАЗ-2123</t>
  </si>
  <si>
    <t xml:space="preserve"> Прокладка коллектора метал. 2 слоя "Премиум"  ВАЗ- 2111</t>
  </si>
  <si>
    <t xml:space="preserve"> Прокладка коллектора метал. 2 слоя "Премиум"   ВАЗ-21124</t>
  </si>
  <si>
    <t xml:space="preserve"> Прокладка коллектора метал. 2 слоя "Премиум"    ЗМЗ-406.10</t>
  </si>
  <si>
    <t xml:space="preserve"> Прокладка ГБЦ метал. 2 слоя  "Премиум" ВАЗ-11194 </t>
  </si>
  <si>
    <t xml:space="preserve"> Прокладка ГБЦ метал. 3 слоя "Премиум" ВАЗ-2112</t>
  </si>
  <si>
    <t xml:space="preserve"> Прокладка ГБЦ метал. 3 слоя "Премиум" ВАЗ-11182</t>
  </si>
  <si>
    <t xml:space="preserve"> Прокладка ГБЦ метал. 3 слоя "Премиум" ВАЗ-21214</t>
  </si>
  <si>
    <t xml:space="preserve">  Прокладка ГБЦ метал. 3 слоя "Премиум" ВАЗ-21176              </t>
  </si>
  <si>
    <t xml:space="preserve"> Прокладка ГБЦ метал. 3 слоя "Премиум"  ЗМЗ-5145</t>
  </si>
  <si>
    <t xml:space="preserve"> Прокладка ГБЦ метал. 2 слоя "Премиум" ЗМЗ-406.10</t>
  </si>
  <si>
    <t xml:space="preserve"> Прокладка приемной трубы  метал. 2 слоя "Премиум"  УАЗ-274</t>
  </si>
  <si>
    <t xml:space="preserve"> Прокладка коллектора метал. 2 слоя "Премиум" УМЗ-4216</t>
  </si>
  <si>
    <t xml:space="preserve"> Прокладка ГБЦ метал. 3 слоя "Премиум" ММЗ Д-245</t>
  </si>
  <si>
    <t xml:space="preserve"> Прокладка ГБЦ метал. 3 слоя "Премиум" ГАЗель Next дв.EvoTech  2.7</t>
  </si>
  <si>
    <t xml:space="preserve"> Прокладка коллектора метал. 2 слоя "Премиум" ГАЗель Next дв.EvoTech  2.7</t>
  </si>
  <si>
    <t xml:space="preserve"> Прокладка ГБЦ метал. З слоя "Премиум" Renalt/Nissan</t>
  </si>
  <si>
    <t xml:space="preserve"> Прокладка приемной трубы 3 слоя метал. "Премиум" </t>
  </si>
  <si>
    <t xml:space="preserve"> Прокладка выпускного коллектора метал. 3 слоя  "Премиум" КАМАЗ Евро</t>
  </si>
  <si>
    <t xml:space="preserve"> Прокладка ГБЦ метал. 3 слоя "Премиум" Cummins ISBе</t>
  </si>
  <si>
    <t xml:space="preserve"> Прокладка выпускного коллектора метал. 4 слоя "Премиум"  Cummins ISBe, ISF3.8</t>
  </si>
  <si>
    <t xml:space="preserve"> Прокладка коллектора выпускного метал. 3 слоя "Премиум" КАМАЗ-54901</t>
  </si>
  <si>
    <t xml:space="preserve"> Прокладка турбины метал. 3 слоя "Премиум" КАМАЗ-54901</t>
  </si>
  <si>
    <t xml:space="preserve"> Прокладка ГБЦ метал. 3 слоя "Премиум" ЯМЗ-537</t>
  </si>
  <si>
    <t xml:space="preserve"> Прокладка ГБЦ метал. 3 слоя "Премиум" ЯМЗ-536</t>
  </si>
  <si>
    <t xml:space="preserve"> Прокладка  выпускного коллектора 3 слоя метал. "Премиум" ЯМЗ-534</t>
  </si>
  <si>
    <t xml:space="preserve"> Прокладка ГБЦ метал. 3 слоя "Премиум" ЯМЗ-534</t>
  </si>
  <si>
    <t xml:space="preserve"> Прокладка ГБЦ метал. 3 слоя "Премиум"  ЯМЗ-5344 </t>
  </si>
  <si>
    <t xml:space="preserve"> Прокладка ГБЦ метал. 3 слоя "Премиум"</t>
  </si>
  <si>
    <t xml:space="preserve"> Прокладка  системы выпуска отработавших газов метал. 2 слоя "Премиум" Газель Next</t>
  </si>
  <si>
    <t xml:space="preserve"> Прокладка выпускного коллектора метал. 2 слоя "Премиум" ЛАДА Vesta, X-Ray (1.8)</t>
  </si>
  <si>
    <t xml:space="preserve"> Прокладка головки блока на 3 цил. метал. 3 слоя "Премиум"  ММЗ Д-260  </t>
  </si>
  <si>
    <t>719-23-07</t>
  </si>
  <si>
    <t xml:space="preserve">719-73-08 </t>
  </si>
  <si>
    <t>499-73-49</t>
  </si>
  <si>
    <t>535.1003206</t>
  </si>
  <si>
    <t xml:space="preserve"> Прокладка ГБЦ метал. 3 слоя "Премиум" ЯМЗ-535</t>
  </si>
  <si>
    <t>ЯМЗ 535</t>
  </si>
  <si>
    <t>Москвич-402, 2140</t>
  </si>
  <si>
    <t>УАЗ-469</t>
  </si>
  <si>
    <t>УАЗ-3151, УАЗ-2206, ГАЗ-69, УАЗ-37419, УАЗ-3963</t>
  </si>
  <si>
    <t>ВАЗ-2101, ВАЗ-2107, ВАЗ-2121, ВАЗ-2123, ВАЗ-21213</t>
  </si>
  <si>
    <t>ВАЗ-2108, 2109, 2110, Приора, Калина, Гранта</t>
  </si>
  <si>
    <t>ГАЗ-3102, ГАЗ-31029, ГАЗ-24-10, РАФ-2203</t>
  </si>
  <si>
    <t>ГАЗ-24, УАЗ-452, УАЗ-3303, УАЗ-3163 Патриот, ГАЗ-69</t>
  </si>
  <si>
    <t>ГАЗ 3221, ГАЗ 3302, ГАЗ 2752, ГАЗ 2217</t>
  </si>
  <si>
    <t>ГАЗ-51 (63, 93), ГАЗ-52-01, КАВЗ-685</t>
  </si>
  <si>
    <t>51-3501105</t>
  </si>
  <si>
    <t>51-3501106</t>
  </si>
  <si>
    <t>20-3501106</t>
  </si>
  <si>
    <t>69-3507020-10</t>
  </si>
  <si>
    <t>ГАЗ-51 (63, 93), ЛЗА 4043М, ПАЗ-672М, ГАЗ-52-01, ГАЗ-53 А</t>
  </si>
  <si>
    <t>51-3502106</t>
  </si>
  <si>
    <t>51-3502105</t>
  </si>
  <si>
    <t>ЛЗА 4043М, ПАЗ-672М, ГАЗ-51 (63, 63А), ГАЗ-51 (63, 93)</t>
  </si>
  <si>
    <t>ОЕМ</t>
  </si>
  <si>
    <t>5340.1008027-03</t>
  </si>
  <si>
    <t>236-1003210</t>
  </si>
  <si>
    <t>50-1003020-А9</t>
  </si>
  <si>
    <t>260-1003020</t>
  </si>
  <si>
    <t>238-1003210</t>
  </si>
  <si>
    <t>ГАЗ-51 (63, 63А), ГАЗ-3307, ГАЗ-3309, КрАЗ-6322, КрАЗ-6443, ПАЗ-672М</t>
  </si>
  <si>
    <t>53-3502106</t>
  </si>
  <si>
    <t>2571118686</t>
  </si>
  <si>
    <t>2571460220</t>
  </si>
  <si>
    <t>133-02-05</t>
  </si>
  <si>
    <t>АО"ФРИТЕКС"</t>
  </si>
  <si>
    <t>Накладкибарабанноготормоза</t>
  </si>
  <si>
    <t>длягрузовыхавтомобилейиавтобусов</t>
  </si>
  <si>
    <t>Скидка</t>
  </si>
  <si>
    <t>Ширинамм</t>
  </si>
  <si>
    <t>133-01-92</t>
  </si>
  <si>
    <t>581427Н900</t>
  </si>
  <si>
    <t>автобусыHYUNDAI</t>
  </si>
  <si>
    <t>комп.8шт.</t>
  </si>
  <si>
    <t>133-01-93</t>
  </si>
  <si>
    <t>19780.20</t>
  </si>
  <si>
    <t>581437Н902</t>
  </si>
  <si>
    <t>133-01-96</t>
  </si>
  <si>
    <t>583427D940</t>
  </si>
  <si>
    <t>133-01-97</t>
  </si>
  <si>
    <t>583437D942</t>
  </si>
  <si>
    <t>133-01-98</t>
  </si>
  <si>
    <t>DENNIS,MERCEDES-BENZ,NEOPLAN,PERROTBREMSEN(WABCO),SETRA,VANHOOL</t>
  </si>
  <si>
    <t>комп.,состоитиз133-01-98-4шти133-01-99-4шт</t>
  </si>
  <si>
    <t>133-02-00</t>
  </si>
  <si>
    <t>BOVA,IRISBUS,MAN,MERCEDES-BENZ,NEOPLAN,OPTARE,SANOS</t>
  </si>
  <si>
    <t>133-02-01</t>
  </si>
  <si>
    <t>MAN,MCW,MERCEDES-BENZ,RENAULTTRUCKS,STEYR,VANHOOL</t>
  </si>
  <si>
    <t>133-02-02R1</t>
  </si>
  <si>
    <t>133-02-03</t>
  </si>
  <si>
    <t>133-02-03HD</t>
  </si>
  <si>
    <t>133-02-03R1</t>
  </si>
  <si>
    <t>133-02-03R1HD</t>
  </si>
  <si>
    <t>133-02-04</t>
  </si>
  <si>
    <t>IVECO,FODEN,VANHOOL,VOLVO</t>
  </si>
  <si>
    <t>ACERBI,BATTAGLINO,BPW,CARDI,FRUEHAUF</t>
  </si>
  <si>
    <t>133-02-05HD</t>
  </si>
  <si>
    <t>133-02-05R1</t>
  </si>
  <si>
    <t>133-02-05R1HD</t>
  </si>
  <si>
    <t>133-02-05R2</t>
  </si>
  <si>
    <t>133-02-05R2HD</t>
  </si>
  <si>
    <t>133-02-57</t>
  </si>
  <si>
    <t>ISUZUNQR90</t>
  </si>
  <si>
    <t>133-02-23</t>
  </si>
  <si>
    <t>MAN,MERCEDES-BENZ</t>
  </si>
  <si>
    <t>133-02-25</t>
  </si>
  <si>
    <t>MAN,MERCEDES-BENZ,STEYR</t>
  </si>
  <si>
    <t>133-02-27</t>
  </si>
  <si>
    <t>автобусGOLDENDRAGON,HIGER</t>
  </si>
  <si>
    <t>автобусCAMC</t>
  </si>
  <si>
    <t>133-02-08</t>
  </si>
  <si>
    <t>FRUEHAUF,DAF,S.A.E.,SAF,BPW,KASSBOHRER,STEYR,GORICA</t>
  </si>
  <si>
    <t>133-02-08HD</t>
  </si>
  <si>
    <t>133-02-32</t>
  </si>
  <si>
    <t>MAN,MERCEDES-BENZ,AUWARTER,BOVA</t>
  </si>
  <si>
    <t>133-02-58</t>
  </si>
  <si>
    <t>комп.,состоитиз133-02-58-4шти133-02-59-4шт</t>
  </si>
  <si>
    <t>133-02-59</t>
  </si>
  <si>
    <t>комп.,состоитиз133-02-60-4шти133-02-61-4шт</t>
  </si>
  <si>
    <t>133-02-61</t>
  </si>
  <si>
    <t>-возможностькомплектациикомплектовсзаклепками</t>
  </si>
  <si>
    <t>ГАЗ-5312, ПАЗ-3205, ПАЗ-672М, ГАЗ-52-02, КАВЗ-685</t>
  </si>
  <si>
    <t>ГАЗ-5312, ПАЗ-3205, ПАЗ-672М, КАВЗ-685</t>
  </si>
  <si>
    <t>ГАЗ-5312, ПАЗ-3205, ПАЗ-672М, КАВЗ-686</t>
  </si>
  <si>
    <t>ЗИЛ-5301</t>
  </si>
  <si>
    <t>ГАЗ-233001, ГАЗ-49</t>
  </si>
  <si>
    <t>ГАЗ-5903</t>
  </si>
  <si>
    <t>ПАЗ 32053, 32054</t>
  </si>
  <si>
    <t>Накладка барабанного тормоза</t>
  </si>
  <si>
    <t>Радиусы, мм</t>
  </si>
  <si>
    <t>Длинадуги, мм</t>
  </si>
  <si>
    <t>Толщина, мм</t>
  </si>
  <si>
    <t>автобусы HYUNDAI</t>
  </si>
  <si>
    <t>автобусы BOVA,NEOPLAN,MERCEDES-BENZ</t>
  </si>
  <si>
    <t>133-02-80</t>
  </si>
  <si>
    <t>133-02-81</t>
  </si>
  <si>
    <t xml:space="preserve">131-02-22 </t>
  </si>
  <si>
    <t xml:space="preserve"> ПАЗ -3204 (до 06.2014)</t>
  </si>
  <si>
    <t xml:space="preserve"> ПАЗ -3204</t>
  </si>
  <si>
    <t xml:space="preserve">СЗАП мост L1 </t>
  </si>
  <si>
    <t>ПАЗ-4230, КАВЗ-4232, ЛиАЗ 677, ЛАЗ 695Н, ЛАЗ 699Р</t>
  </si>
  <si>
    <t>ЗИЛ-431410 (130), КАЗ 608</t>
  </si>
  <si>
    <t>ЗИЛ-4331</t>
  </si>
  <si>
    <t xml:space="preserve"> Прокладка ГБЦ метал. "Премиум"  КАМАЗ-54901</t>
  </si>
  <si>
    <t>489-73-49</t>
  </si>
  <si>
    <t>489-73-26</t>
  </si>
  <si>
    <t>489-73-25</t>
  </si>
  <si>
    <t>489-73-36</t>
  </si>
  <si>
    <t xml:space="preserve"> Прокладка ГБЦ метал. 3 слоя "Стандарт" ЯМЗ-535</t>
  </si>
  <si>
    <t xml:space="preserve"> Прокладка ГБЦ метал. 3 слоя "Стандарт" ЯМЗ-537</t>
  </si>
  <si>
    <t xml:space="preserve"> Прокладка ГБЦ метал. 3 слоя "Стандарт" ЯМЗ-536</t>
  </si>
  <si>
    <t xml:space="preserve"> Прокладка ГБЦ метал. 3 слоя "Стандарт" ЯМЗ-534</t>
  </si>
  <si>
    <t xml:space="preserve"> Прокладка ГБЦ метал. 3 слоя "Стандарт"  ЯМЗ-5344 </t>
  </si>
  <si>
    <t>479-73-49</t>
  </si>
  <si>
    <t xml:space="preserve"> Прокладка ГБЦ метал. 3 слоя "Оптима" ЯМЗ-535</t>
  </si>
  <si>
    <t>479-73-50</t>
  </si>
  <si>
    <t xml:space="preserve"> Прокладка ГБЦ метал. 3 слоя "Оптима" ЯМЗ-537</t>
  </si>
  <si>
    <t>479-73-26</t>
  </si>
  <si>
    <t xml:space="preserve"> Прокладка ГБЦ метал. 3 слоя "Оптима" ЯМЗ-536</t>
  </si>
  <si>
    <t>479-73-25</t>
  </si>
  <si>
    <t xml:space="preserve"> Прокладка ГБЦ метал. 3 слоя "Оптима" ЯМЗ-534</t>
  </si>
  <si>
    <t>479-73-36</t>
  </si>
  <si>
    <t xml:space="preserve"> Прокладка ГБЦ метал. 3 слоя "Оптима" ЯМЗ-5344 </t>
  </si>
  <si>
    <t>479-73-20</t>
  </si>
  <si>
    <t>Прокладка метал. серии  «Оптима»</t>
  </si>
  <si>
    <t>489-73-50</t>
  </si>
  <si>
    <t xml:space="preserve"> 6422-3501105-01                                   </t>
  </si>
  <si>
    <t>IKARUS 260</t>
  </si>
  <si>
    <t>ЧТЗ С-80, ЧТЗ Т-130</t>
  </si>
  <si>
    <t xml:space="preserve">КЗС-7 Гомсельмаш </t>
  </si>
  <si>
    <t>ЗИЛ 5301 (с 1994 г.), 534340, 534342</t>
  </si>
  <si>
    <t>Урал 4320, 4320-10, 4420,  4444, 5323,  5557, 6364</t>
  </si>
  <si>
    <t>52642-3502106</t>
  </si>
  <si>
    <t>135-21-26</t>
  </si>
  <si>
    <t>ЗИД-Фермер, ЗДК-5. 904</t>
  </si>
  <si>
    <t>ЗИД-Сова 175/200, ЗИД - 50, ЗИД - 200</t>
  </si>
  <si>
    <t xml:space="preserve"> ММВЗ -3.11212</t>
  </si>
  <si>
    <t>Накладка тормозная Минск</t>
  </si>
  <si>
    <t>111-54-04</t>
  </si>
  <si>
    <t>111-54-06</t>
  </si>
  <si>
    <t>114-00-35</t>
  </si>
  <si>
    <t>114-00-75</t>
  </si>
  <si>
    <t>111-17-75</t>
  </si>
  <si>
    <t>111-17-76</t>
  </si>
  <si>
    <t>ЯМЗ-240</t>
  </si>
  <si>
    <t>УАЗ-3303 (421) , УАЗ-3741 (417)</t>
  </si>
  <si>
    <t>ГАЗ-53А , ГАЗ-53-12 , ГАЗ-66 , ГАЗ-66-11</t>
  </si>
  <si>
    <t>ЗИЛ-130 , ЗИЛ-131Н , ЗИЛ-131 , ЗИЛ-133Г1 , ЗИЛ-133Г2 , ЗИЛ-133ГЯ , ЗИЛ-442160 , ЗИЛ-494560 , ЗИЛ-494582 , ЗИЛ-5301 , ЗИЛ-5301АР , КОММАШ-КО-442/442-01 (ЗИЛ-5301БО) , КОММАШ-КО-449-10 (ЗИЛ-433362) , КОММАШ-КО-449-10 (ЗИЛ-432932) , КОММАШ-КО-449-10 (ЗИЛ-494560) , КОММАШ-КО-455 (ЗИЛ-433362) , КОММАШ-КО-455 (ЗИЛ-494560) , КОММАШ-КО-502Б-2 (ЗИЛ-433362) , КОММАШ-КО-503В (ГАЗ-3307) , КОММАШ-КО-510 (ЗИЛ-433362) , КОММАШ-КО-510 (ЗИЛ-494560) , КОММАШ-КО-514-1 (МАЗ-5337) , Кургандормаш-МК-4А (ЗИЛ-433362) , Кургандормаш-АТЗ-5 (ЗиЛ-131) , Кургандормаш-АТЗ-6 (ЗИЛ-433362) , Кургандормаш-АТЗ-6 (ЗиЛ-431412) , Кургандормаш-ДС-39Б(-04) (ЗИЛ-433362)</t>
  </si>
  <si>
    <t>КамАЗ-53205 , КамАЗ-53215 , КамАЗ-53228 , КамАЗ-53229</t>
  </si>
  <si>
    <t>ЮРМАШ-КС-45727-1 (КамАЗ-43253) , ЮРМАШ-КС-55722 (КАМАЗ-53228) , УМЗ №2-МКТ-20.1 (КамАЗ-43253-02) , УМЗ №2-МКТ-25.1 (КамАЗ-55111) , УМЗ №2-МКТБ-30 (КамАЗ-55111) , УМЗ №2-МКАТ-20.01.4 (КамАЗ-53228) , УМЗ №2-МКТ-25.2 (КамАЗ-53215) , УМЗ №2-МКТБ-30 (КамАЗ-53228) , УМЗ №2-МКТБ-30 (КамАЗ-53229) , ЮРМАШ-КС-55722-2 (КАМАЗ-53215) , УМЗ №2-МКТ-25.7 (КамАЗ-43118) , КамАЗ-53205 , КамАЗ-53215 , КамАЗ-53228 , КамАЗ-53229 , КамАЗ-54115 , КамАЗ-55111 , Автокран-КС-45717К-1 (КамАЗ-53229) , Автокран-КС-55717 (КамАЗ-53229) , ГалАЗ-КС-35719-1-02 (КамАЗ-43253) , ГалАЗ-КС-35719-7-02/7А (КамАЗ-43118) , ГалАЗ-КС-35719-8-02/1А (КамАЗ-53215) , ГалАЗ-КС-55713-1Б (КамАЗ-53229) , ГалАЗ-КС-55713-4 (КамАЗ-53228) , ГалАЗ-КС-55713-5 (КамАЗ-43118) , ГалАЗ-КС-55715 (КамАЗ-53229) , ГалАЗ-КС-55729-1 (КамАЗ-6540) , ГалАЗ-КС-55729-2 (КамАЗ-53229) , ГалАЗ-КС-55721 (КамАЗ-6540)</t>
  </si>
  <si>
    <t>ТАТРА-Т 815</t>
  </si>
  <si>
    <t>МТЗ-510 , МТЗ-512 , МТЗ-520 , МТЗ-521 , МТЗ-570 , МТЗ-572 , МТЗ-590 , МТЗ-592 , МТЗ-820 , МТЗ-890 , МТЗ-892 , МТЗ-1021 , МТЗ-1025</t>
  </si>
  <si>
    <t xml:space="preserve">ЮМЗ ЮМЗ-6Л Сцепление. Гибка муфта
ЮМЗ ЮМЗ-6КЛ, (6КМ) </t>
  </si>
  <si>
    <t xml:space="preserve">ХТЗ Т-25Ф Т25-1601138В Накладка Двигатель / Двигатель / Двигатель 25Ф.01.010-1 </t>
  </si>
  <si>
    <t>ВАЗ-1111 , СеАЗ-1111 , СеАЗ-11113 , ЗМА (КамАЗ)-1111 , ЗМА (КамАЗ)-11113</t>
  </si>
  <si>
    <t>ВАЗ-2101 , ВАЗ-21011 , ВАЗ-21013 , ВАЗ-2102 , ВАЗ-21021 , ВАЗ-21023 , ВАЗ-2104 , ВАЗ-21043 , ВАЗ-21044 , ВАЗ-21045 , ВАЗ-2105 , ВАЗ-21051 , ВАЗ-21053 , ВАЗ-2105i , ВАЗ-21072 , ВАЗ-21073 , ВАЗ-21074 , ВАЗ-2107i</t>
  </si>
  <si>
    <t>ВАЗ-21011 , ВАЗ-21013 , ВАЗ-2102 , ВАЗ-21021 , ВАЗ-21023 , ВАЗ-2103 , ВАЗ-21033 , ВАЗ-21035 , ВАЗ-2104 , ВАЗ-21043 , ВАЗ-21044 , ВАЗ-21045 , ВАЗ-2105 , ВАЗ-21051 , ВАЗ-21053 , ВАЗ-2105i , ВАЗ-21072 , ВАЗ-21073 , ВАЗ-21074 , ВАЗ-2107i</t>
  </si>
  <si>
    <t>ВАЗ-2108 , ВАЗ-21083 , ВАЗ-2109 , ВАЗ-21093 , ВАЗ-210993 , ВАЗ-210999</t>
  </si>
  <si>
    <t>ВАЗ-2108 , ВАЗ-21083 , ВАЗ-2109 , ВАЗ-21093 , ВАЗ-210993 , ВАЗ-210999 , ВАЗ-2113 , ВАЗ-2114 , ВАЗ-2115</t>
  </si>
  <si>
    <t>ВАЗ-2106 , ВАЗ-21061 , ВАЗ-21063 , ВАЗ-2121 , ВАЗ-21213 , ВАЗ-21214 , ВАЗ-21214i</t>
  </si>
  <si>
    <t>АЗЛК-2140 , ИЖ-412</t>
  </si>
  <si>
    <t>АЗЛК-2141 , АЗЛК-21412 , АЗЛК-214122 , АЗЛК-214123</t>
  </si>
  <si>
    <t>ЗАЗ-110206 , ЗАЗ-110216 , ЗАЗ-110217</t>
  </si>
  <si>
    <t>ВАЗ-2110 , ВАЗ-21101 , ВАЗ-21102 , ВАЗ-21103 , ВАЗ-21104 , ВАЗ-2111 , ВАЗ-21112 , ВАЗ-21113 , ВАЗ-21114 , ВАЗ-2112 , ВАЗ-21122 , ВАЗ-21121 , ВАЗ-21124</t>
  </si>
  <si>
    <t>ГАЗ-3102 (402) , ГАЗ-31029 , ГАЗ-310221 , ГАЗ-3110 , ГАЗ-31102</t>
  </si>
  <si>
    <t>ГАЗ-3110 , ГАЗ-3102 (406) , ГАЗ-31102 , ГАЗ-31105 , ГАЗ-311055 , ГАЗ-3221 , ГАЗ-2705 (406) , ГАЗ-3302 (406) , ГАЗ-33023 (406) , ГАЗ-2752 , ГАЗ-3310 , ГАЗ-2217 Баргузин , ГАЗ-22171 , МРМЗ-РС1300А (ГАЗ-3302)</t>
  </si>
  <si>
    <t>ЮРМАШ-КС-55722 (КАМАЗ-53228) , УМЗ №2-МКТ-20.1 (КамАЗ-43253-02) , УМЗ №2-МКТ-25.1 (КамАЗ-55111) , УМЗ №2-МКТБ-30 (КамАЗ-55111) , УМЗ №2-МКАТ-20.01.4 (КамАЗ-53228) , УМЗ №2-МКТ-25.2 (КамАЗ-53215) , УМЗ №2-МКТБ-30 (КамАЗ-53228) , УМЗ №2-МКТ-25.3 (КамАЗ-53228) , УМЗ №2-МКТБ-30 (КамАЗ-53229) , ЮРМАШ-КС-55722-2 (КАМАЗ-53215) , УМЗ №2-МКТ-25.7 (КамАЗ-43118) , КамАЗ-53205 , КамАЗ-53215 , КамАЗ-53228 , КамАЗ-53229 , КамАЗ-54115 , КамАЗ-55111 , Автокран-КС-45717К-1 (КамАЗ-53229) , ГалАЗ-КС-35719-1-02 (КамАЗ-43253) , ГалАЗ-КС-35719-7-02/7А (КамАЗ-43118) , ГалАЗ-КС-35719-8-02/1А (КамАЗ-53215) , ГалАЗ-КС-55713-1 (КамАЗ-53215) , ГалАЗ-КС-55713-1Б (КамАЗ-53229) , ГалАЗ-КС-55713-5 (КамАЗ-43118) , ГалАЗ-КС-55715 (КамАЗ-53229) , ГалАЗ-КС-55729-2 (КамАЗ-53229)</t>
  </si>
  <si>
    <t>ГАЗ / ГАЗ-3306 (1994)
Сцепление / Накладка фрикционная сцепления [4301-1601138-10]
ГАЗ / ГАЗ-3309
Сцепление / Накладка фрикционная сцепления [4301-1601138-10]
ГАЗ / ГАЗ-4301
Сцепление / Накладка фрикционная сцепления [4301-1601138-10]
ГАЗ / ГАЗ-3308 (2000)
Сцепление, механизм выключения с рабочим цилиндром, ведомый диск сцепления дизельного двигателя / Накладка фрикционная сцепления [4301-1601138-10]
ГАЗ / ГАЗ-33104 Валдай (2006)
Сцепление, механизм выключения с рабочим цилиндром, ведомый диск сцепления / Накладка фрикционная сцепления [4301-1601138-10]
ГАЗ / ГАЗ-3308 (2002)
Сцепление, механизм выключения с рабочим цилиндром, ведомый диск сцепления дизельного двигателя / Накладка фрикционная сцепления [4301-1601138-10]
ПАЗ / ПАЗ-4234 (2005)
Сцепление / Накладка фрикционная [4301-1601138-10]
ПАЗ / ПАЗ-4230 (2005)
Сцепление / Накладка фрикционная [4301-1601138-10]</t>
  </si>
  <si>
    <t>МАЗ-544008 , МАЗ-551605 , БАЗ-690902 , БАЗ-69098 , БАЗ-8026</t>
  </si>
  <si>
    <t>ПАЗ-4230-01 , ПАЗ-4230-02 , ПАЗ-4230-03 , ПАЗ-4234</t>
  </si>
  <si>
    <t>УАЗ-469 , УАЗ-31512 , УАЗ-31514 , УАЗ-3153 , УАЗ-452</t>
  </si>
  <si>
    <t>ГАЗ-3110 , ГАЗ-31102 , ГАЗ-31105 , ГАЗ-311055 , ГАЗ-3221 , ГАЗ-2705 (402) , ГАЗ-3302 (406) , ГАЗ-33023 (402) , ГАЗ-2217 Баргузин , ГАЗ-22171</t>
  </si>
  <si>
    <t>МТЗ-820 , МТЗ-890 , МТЗ-892 , МТЗ-1021 , МТЗ-1025</t>
  </si>
  <si>
    <t>МТЗ-50 , МТЗ-52 , МТЗ-510 , МТЗ-512 , МТЗ-520 , МТЗ-521 , МТЗ-532 , МТЗ-550 , МТЗ-552 , МТЗ-570 , МТЗ-572 , МТЗ-590 , МТЗ-592</t>
  </si>
  <si>
    <t>МАЗ-544008 , МАЗ-551605</t>
  </si>
  <si>
    <t>БАЗ-6303 , БАЗ-6402 , БАЗ-64022 , БАЗ-6403 , БАЗ-6909 , БАЗ-69096 , БАЗ-69099 , БАЗ-6910</t>
  </si>
  <si>
    <t>Volvo-FL-12</t>
  </si>
  <si>
    <t xml:space="preserve">51-1601138К </t>
  </si>
  <si>
    <t xml:space="preserve">53-1601138К </t>
  </si>
  <si>
    <t>ГАЗ-53А , ГАЗ-53-12 , ГАЗ-66 , ГАЗ-66-11, КАВЗ-685, ГАЗ-71, ПАЗ-672М, ПАЗ-32053</t>
  </si>
  <si>
    <t>ДТ-75, дв. А-41</t>
  </si>
  <si>
    <t>IKARUS 250, IKARUS 256, IKARUS 260, IKARUS 280</t>
  </si>
  <si>
    <t>МТЗ 50, МТЗ 80</t>
  </si>
  <si>
    <t>МТЗ-50 , МТЗ-52, МТЗ-Т-54В</t>
  </si>
  <si>
    <t>ВАЗ-2101, ВАЗ-2103, ВАЗ-2105, ВАЗ-2107</t>
  </si>
  <si>
    <t>Накладка фрикционная безасбестовая эллипсонавитая сверл. ВАЗ-2121</t>
  </si>
  <si>
    <t xml:space="preserve">ВАЗ-2121, ВАЗ-2106 </t>
  </si>
  <si>
    <t>Накладка фрикционная безасбестовая эллипсонавитая сверл. ВАЗ-2101</t>
  </si>
  <si>
    <t>Накладка фрикционная безасбестовая эллипсонавитая сверл. ВАЗ-2108</t>
  </si>
  <si>
    <t>ВАЗ-2108, ВАЗ-2109 , ВАЗ-21093 , ВАЗ-210993 , ВАЗ-210999 , ВАЗ-2113 , ВАЗ-2114 , ВАЗ-2115</t>
  </si>
  <si>
    <t>ВАЗ-11186</t>
  </si>
  <si>
    <t>ГАЗ-24 , ГАЗ-24-01 , ГАЗ-24-02 , ГАЗ-24-10, РАФ-2203</t>
  </si>
  <si>
    <t>СМД-14, СМД-15, СМД-19, СМД-20</t>
  </si>
  <si>
    <t>Фрикционная муфта Ростсельмаш, ACROS, TORUM, Вектор, Дон-1500А/Б, Нива, Нива-Эффект. Жатка, Наклонная камера предохранительного механизма S4/D215/d140</t>
  </si>
  <si>
    <t>Несверленые</t>
  </si>
  <si>
    <t>145-10-53</t>
  </si>
  <si>
    <t>131-02-33</t>
  </si>
  <si>
    <t>Темак</t>
  </si>
  <si>
    <t>Прокладка коллектора метал. "Стандарт" ВАЗ-21114</t>
  </si>
  <si>
    <t xml:space="preserve">Прокладка ГБЦ метал. "Стандарт" ВАЗ-11194 </t>
  </si>
  <si>
    <t>Прокладка ГБЦ метал. "Стандарт" ММЗ Д-245</t>
  </si>
  <si>
    <t>Прокладка ГБЦ метал. "Стандарт" ММЗ Д-260  на 3 цилиндра</t>
  </si>
  <si>
    <t>Прокладка коллектора метал. "Стандарт"ЗМЗ-406.10</t>
  </si>
  <si>
    <t>499-73-26</t>
  </si>
  <si>
    <t>499-73-25</t>
  </si>
  <si>
    <t xml:space="preserve"> Прокладка ГБЦ метал. 2 слоя "Премиум" TAGAZ C 100 Vega</t>
  </si>
  <si>
    <t>Накладка фрикционная безасбестовая эллипсонавитая сверл. Д-ль ЯМЗ-7511, 10, ЯМЗ-840</t>
  </si>
  <si>
    <t xml:space="preserve"> Прокладка патрубка ретардера  метал. "Премиум" ЯМЗ-536</t>
  </si>
  <si>
    <t xml:space="preserve">535.1003206 </t>
  </si>
  <si>
    <t xml:space="preserve">536.1003206-10 </t>
  </si>
  <si>
    <t>ЯМЗ-535</t>
  </si>
  <si>
    <t xml:space="preserve"> ЯМЗ-536</t>
  </si>
  <si>
    <t xml:space="preserve"> Прокладка патрубка слива масла метал. "Премиум" ЯМЗ-650</t>
  </si>
  <si>
    <t xml:space="preserve"> Прокладка подводящего патрубка метал. "Премиум" ЯМЗ-534</t>
  </si>
  <si>
    <t xml:space="preserve">Комплект КАМАЗ 53212 (18,5х13,5)/(18,5х11,5) 8шт., свр., шлиф. с 2-х сторон </t>
  </si>
  <si>
    <t>133-02-55/133-02-56, ОАО "Автоприцеп-Камаз", автотехника СЗАП, без заклепок                                                         (8 тн)</t>
  </si>
  <si>
    <t xml:space="preserve"> ЗИЛ-130, 4331</t>
  </si>
  <si>
    <t>МАЗ-500, 5335, 5549</t>
  </si>
  <si>
    <t>МАЗ-500, 503, 504, 509</t>
  </si>
  <si>
    <t xml:space="preserve">МАЗ-6422, КрАЗ-6510, 6444, МАЗ-5337 (2005), МАЗ-5432, МАЗ-54328, МАЗ-5516 (2003), МАЗ-5516А5, МАЗ-5551 (2003), МАЗ-555102, 5551А2, МАЗ-6303 (2005), МАЗ-6303A3, 6303A5, МАЗ-551669, МАЗ-551605, </t>
  </si>
  <si>
    <t xml:space="preserve">МАЗ-5224 прицеп </t>
  </si>
  <si>
    <t>ЛиАЗ-5256, 6212 (2006), ЛАЗ 4207</t>
  </si>
  <si>
    <t xml:space="preserve"> ПАЗ-4230 "Аврора"</t>
  </si>
  <si>
    <t>ВАЗ-21114,/11183 ( Самара, Калина 1,6 л.),</t>
  </si>
  <si>
    <t xml:space="preserve">ВАЗ-21214/23/067  ( "Классика", LADA 4х4, NIVA) </t>
  </si>
  <si>
    <t>ВАЗ-21124,126,11194 ( Лада, Приора, Калина 1,4л.)</t>
  </si>
  <si>
    <t>ВАЗ-11194  ( Калина 1,4 л.)</t>
  </si>
  <si>
    <t>ВАЗ-21214  ( LADA 4х4.NIVA)</t>
  </si>
  <si>
    <t xml:space="preserve">  Renault/Nissan</t>
  </si>
  <si>
    <t>Дв-ль Nissan HR16DE,  Juke, Micra, Note, Qashqai, Tiida</t>
  </si>
  <si>
    <t xml:space="preserve"> ВАЗ-11194 ( Калина 1,4 л.)</t>
  </si>
  <si>
    <t xml:space="preserve"> ГАЗ (дв-ль ЗМЗ-406)</t>
  </si>
  <si>
    <t xml:space="preserve"> ГАЗ (дв-ль ЗМЗ-402)</t>
  </si>
  <si>
    <t xml:space="preserve"> ГАЗ (дв-ль ЗМЗ-24)</t>
  </si>
  <si>
    <t xml:space="preserve"> ГАЗ (дв-ль ЗМЗ-53 и мод.)</t>
  </si>
  <si>
    <t xml:space="preserve"> ГАЗ (дв-ль ЗМЗ-406/405)</t>
  </si>
  <si>
    <t xml:space="preserve"> ВАЗ "Классика"</t>
  </si>
  <si>
    <t xml:space="preserve"> ВАЗ "Самара", "Калина"</t>
  </si>
  <si>
    <t xml:space="preserve"> ВАЗ "Lada 4x4", "Niva"</t>
  </si>
  <si>
    <t xml:space="preserve"> ВАЗ-2110 и мод.</t>
  </si>
  <si>
    <t xml:space="preserve"> ВАЗ "Самара"</t>
  </si>
  <si>
    <t xml:space="preserve"> ГАЗ (дв-ль ЗМЗ-405)</t>
  </si>
  <si>
    <t xml:space="preserve"> ВАЗ"Lada 4x4", "Niva"</t>
  </si>
  <si>
    <t xml:space="preserve"> ВАЗ-1111 “Ока”</t>
  </si>
  <si>
    <t xml:space="preserve">Комплект КАМАЗ 53212-3501105- 4 шт./53205-3501105-51 - 4 шт. (18х13/18х12,5) </t>
  </si>
  <si>
    <t xml:space="preserve"> Прокладка ГБЦ метал. 3 слоя "Оптима" ММЗ Д-245</t>
  </si>
  <si>
    <t xml:space="preserve"> Прокладка ГБЦ на 3 цил. метал. 3 слоя "Оптима"  ММЗ Д-260  </t>
  </si>
  <si>
    <t>ВАЗ-21176  (1,8 л. ),  ( Лада Аура, Веста, Веста Кросс, Спорт, ХRAY Кросс)</t>
  </si>
  <si>
    <t>714-20-32</t>
  </si>
  <si>
    <t>Прокладка коллектора выпускного (б/асб. с герм.инд.уп. "Премиум") ВАЗ-2112</t>
  </si>
  <si>
    <t>714-20-33</t>
  </si>
  <si>
    <t>29061                       29087
29106
29108
29109
29163
29201
29202
29179                                 29042
29059
29105
29196
29275</t>
  </si>
  <si>
    <t>29088
29030
29091    29285</t>
  </si>
  <si>
    <t>137-00-10</t>
  </si>
  <si>
    <t>137-00-10-01</t>
  </si>
  <si>
    <t xml:space="preserve">29181
29207                                   </t>
  </si>
  <si>
    <t xml:space="preserve">MAN,
TGX, Mercedes </t>
  </si>
  <si>
    <t>113-40-01</t>
  </si>
  <si>
    <t>Дон 1500Б,  Дон 1200Б, РСМ-142 "Acros", РСМ-101 "Вектор", РСМ-10Б "Дон-1500Б", РСМ-142 (Acros-550)</t>
  </si>
  <si>
    <t>муфта ЖРК-5, жатка ЖВН-6Б НИВА, Енисей 1200</t>
  </si>
  <si>
    <t>Накладка фрикционная безасбестовая формованная муфты предохранительной 00162Б</t>
  </si>
  <si>
    <t>Дон 1500Б,  Дон 1500А, Дон 1200Б, РСМ-1401, РСМ-142 "Acros", РСМ-101 "Вектор", РСМ-100 (Дон-680М)</t>
  </si>
  <si>
    <t>Накладка фрикционная формованная несверленая ВАЗ-1111</t>
  </si>
  <si>
    <t>53-1601138-22      513000.1601138-26</t>
  </si>
  <si>
    <t>53-1601138-24      524500.1601138-03</t>
  </si>
  <si>
    <t>54-00793-01           РСМ-10.08.01.026</t>
  </si>
  <si>
    <t>Накладка фрикционная формованная Д-ль ЯМЗ-240</t>
  </si>
  <si>
    <t>Накладка фрикционная безасбестовая рычага управления движением комбайна КС6-050006-2</t>
  </si>
  <si>
    <t>РСМ-142 (Acros-550), РСМ-142 (Acros-550), РСМ-152 "Acros-590/595 Plus",  РСМ 2375</t>
  </si>
  <si>
    <t xml:space="preserve"> Дон-1500Б, Дон-1200Б,  РСМ-100 (Дон-680М),  ППК-81 "Argus", ППР-120 "Pelikan", РСМ-100 (Дон-680),  CK-5М-1 «Нива», ППК-121, ППК-61 (-81) "Argus", Жатка ЖКС,  ПКП-870 (Argus F 870), ПП-340,  ПП-342,  ПП-430, ПП-432, МСМ-100.72,  </t>
  </si>
  <si>
    <t xml:space="preserve"> РСМ-181 "Torum-740" (вариант), РСМ-142 (Acros-550), РСМ-152 "Acros-590/595 Plus" ,  </t>
  </si>
  <si>
    <t>Накладка фрикционная формованная механизма регулировки решет очистки 181.21.27.026</t>
  </si>
  <si>
    <t>Накладка фрикционная формованная ЯМЗ-236</t>
  </si>
  <si>
    <t>Накладка фрикционная формованная сверл. Д-ль ЯМЗ-236</t>
  </si>
  <si>
    <t>Накладка фрикционная формованная ЯМЗ-238</t>
  </si>
  <si>
    <t>Накладка фрикционная формованная ГАЗ-51</t>
  </si>
  <si>
    <t>Накладка фрикционная формованная 4 мм ГАЗ-53</t>
  </si>
  <si>
    <t>Накладка фрикционная формованная сверл. 4 мм ГАЗ-53</t>
  </si>
  <si>
    <t>Накладка фрикционная формованная ЗИЛ130</t>
  </si>
  <si>
    <t>Накладка фрикционная формованная Татра-815</t>
  </si>
  <si>
    <t>Накладка фрикционная формованная МТЗ</t>
  </si>
  <si>
    <t>Накладка фрикционная формованная сверл. МТЗ</t>
  </si>
  <si>
    <t>Накладка фрикционная формованная А-41</t>
  </si>
  <si>
    <t>Накладка фрикционная формованная СМД-60</t>
  </si>
  <si>
    <t>Накладка фрикционная формованная Ростсельмаш</t>
  </si>
  <si>
    <t>Накладка фрикционная формованная Предохранительное устройство шнека жадки комбайна Дон, Нива</t>
  </si>
  <si>
    <t>Накладка фрикционная формованная вала механизма управления гидростатической трансмисси комбайна РСМ-10.04.13.006А</t>
  </si>
  <si>
    <t>Накладка фрикционная формованная Т-р ЮМЗ-6 и модиф.</t>
  </si>
  <si>
    <t>Накладка фрикционная формованная Т-ра Т-28</t>
  </si>
  <si>
    <t>Накладка фрикционная формованная Т-р ВТЗ</t>
  </si>
  <si>
    <t>Накладка фрикционная формованная Т-р ЧТЗ</t>
  </si>
  <si>
    <t>Накладка фрикционная формованная неверленая ВАЗ-2101</t>
  </si>
  <si>
    <t>Накладка фрикционная формованная сверл. ВАЗ-2101</t>
  </si>
  <si>
    <t>Накладка фрикционная формованная несверленая ВАЗ-2108</t>
  </si>
  <si>
    <t>Накладка фрикционная формованная сверл. ВАЗ-2108</t>
  </si>
  <si>
    <t>Накладка фрикционная формованная несверленая ВАЗ-2121</t>
  </si>
  <si>
    <t>Накладка фрикционная формованная сверл. ВАЗ-2121</t>
  </si>
  <si>
    <t>Накладка фрикционная формованная несверленая Москвич-412</t>
  </si>
  <si>
    <t>Накладка фрикционная формованная несверленая Москвич-2141</t>
  </si>
  <si>
    <t>Накладка фрикционная формованная сверл. Москвич-2141</t>
  </si>
  <si>
    <t>Накладка фрикционная формованная несверленая ЗАЗ-11022 «Таврия»</t>
  </si>
  <si>
    <t>Накладка фрикционная формованная сверл. ЗАЗ-11022 «Таврия»</t>
  </si>
  <si>
    <t>Накладка фрикционная формованная несверленая ГАЗ-24</t>
  </si>
  <si>
    <t>Накладка фрикционная формованная сверл. ГАЗ-24</t>
  </si>
  <si>
    <t>Накладка фрикционная безасбестовая эллипсонавитая ГАЗ 3309</t>
  </si>
  <si>
    <t>Накладка фрикционная эллипсонавитые различные механизмы</t>
  </si>
  <si>
    <t>Тр-р Т-100, Т-130, Т-170, С-100</t>
  </si>
  <si>
    <t xml:space="preserve"> Т-ра Т-16, 40, ЛТЗ-55, 60</t>
  </si>
  <si>
    <t>Накладка фрикционная формованная Т25-1601138-Б2</t>
  </si>
  <si>
    <t>Накладка фрикционная формованная Т25-1601165-Б1</t>
  </si>
  <si>
    <t>Т-ра Т-40, ЛТЗ-55, 60</t>
  </si>
  <si>
    <t>РАРЗ-МКДС-1 (ЗИЛ-433362) , САЗ-МДК-432932 (ЗИЛ-432932) , ЗИЛ-130 , ЗИЛ-131Н , ЗИЛ-131 , ЗИЛ-133Г1 , ЗИЛ-133Г2 , ЗИЛ-133ГЯ , ЗИЛ-5301 , ВМЗ-Г6-ОПА-4, 9/Г6-ОТА-5301(ЗИЛ-433362) , КОММАШ-КО-440-4 (ЗИЛ-433362) , КОММАШ-КО-440-4 (ЗИЛ-494560) , КОММАШ-КО-449-10 (ЗИЛ-433362) , КОММАШ-КО-449-10 (ЗИЛ-494560) , КОММАШ-КО-450 (ЗИЛ-433362) , КОММАШ-КО-450 (ЗИЛ-494560) , КОММАШ-КО-455 (ЗИЛ-433362) , КОММАШ-КО-455 (ЗИЛ-494560) , КОММАШ-КО-502Б-2 (ЗИЛ-433362) , КОММАШ-КО-510 (ЗИЛ-433362) , КОММАШ-КО-510 (ЗИЛ-494560) , КОММАШ-КО-520 (ЗИЛ-433362) , КОММАШ-КО-520 (ЗИЛ-494560) , КОММАШ-КО-713/713Н (ЗИЛ-433362) , КОММАШ-КО-713Н (ЗИЛ-494560) , КОММАШ-КО-829А (ЗИЛ-433362) , Кургандормаш-ДС-39Б(-04) (ЗИЛ-433362) , КРАСТ-КС-2571Б (ЗИЛ-433362) , КМЗ-АВМ-1/РЖМ-52 (ЗИЛ-5301БО) , КМЗ-АВМ-1/РЖМ-52 (ЗИЛ-433362) , МРМЗ-ПУМ-99 (ЗИЛ-433362) , МРМЗ-ПУМ-99 (ЗИЛ-432932) , МРМЗ-МКМ-2 (ЗИЛ-433362)</t>
  </si>
  <si>
    <t>СМД-60, 62, 64, 72, А-01М, Д-461, ТТ-4М</t>
  </si>
  <si>
    <t>Накладка фрикционная формованная сверл. 4, 5 мм ГАЗ-53</t>
  </si>
  <si>
    <t>Накладка фрикционная формованная сверл. ЗИЛ130, 5301, УРАЛ,  ЛиАЗ,  ЛАЗ</t>
  </si>
  <si>
    <t>Накладка фрикционная формованная несверл. КамАЗ, УРАЛ, ЛАЗ - 4, 7мм</t>
  </si>
  <si>
    <t>Накладка фрикционная формованная несверл. КамАЗ, УРАЛ, ЛАЗ - 4, 5мм</t>
  </si>
  <si>
    <t>Накладка фрикционная формованная сверл. 4, 7 мм КамАЗ, УРАЛ, ЛАЗ</t>
  </si>
  <si>
    <t>Накладка фрикционная формованная ИКАРУС,  ЛиАЗ</t>
  </si>
  <si>
    <t>Накладка фрикционная формованная Д-ли СМД-14, 15, 19, 20</t>
  </si>
  <si>
    <t>Накладка фрикционная безасбестовая формованная предохранительного устройства зернового,  колосового шнека РСМ-10.01.54.001</t>
  </si>
  <si>
    <t>Накладка фрикционная формованная Т-ра С-100, Т-130, 170</t>
  </si>
  <si>
    <t>Накладка фрикционная формованная сверл. Т-ра С-100, Т-130, 170</t>
  </si>
  <si>
    <t xml:space="preserve">Накладка фрикционная формованная Т-ра Т-25, 30 </t>
  </si>
  <si>
    <t>Накладка фрикционная формованная Т-ра С, Т-100, ТДТ-55</t>
  </si>
  <si>
    <t>Накладка фрикционная безасбестовая эллипсонавитая сверл. ГАЗ-24-,  УАЗ,  РАФ</t>
  </si>
  <si>
    <t>Накладка фрикционная безасбестовая эллипсонавитая сверл. КамАЗ 5320,  5460,  5511</t>
  </si>
  <si>
    <t>Накладка фрикционная безасбестовая эллипсонавитая сверл. Д-ль ЯМЗ-7511,  10,  ЯМЗ-840</t>
  </si>
  <si>
    <t>Накладка фрикционная безасбестовая эллипсонавитая сверл. ГАЗ-51, 63, УАЗ</t>
  </si>
  <si>
    <t>Накладка фрикционная безасбестовая эллипсонавитая сверл. Привод навесных агрегатов (420*240*4, 3)</t>
  </si>
  <si>
    <t>Накладка фрикционная безасбестовая эллипсонавитая сверл. ГАЗ-31102, 5 БАЗ 2215</t>
  </si>
  <si>
    <t>Накладка фрикционная безасбестовая эллипсонавитая Т-ра МТЗ-50, 80, 82, 100</t>
  </si>
  <si>
    <t>Накладка фрикционная безасбестовая эллипсонавитая с защитным покрытием толщина 4, 7 мм. КамАЗ, УРАЛ, ЛАЗ</t>
  </si>
  <si>
    <t>Накладка фрикционная безасбестовая эллипсонавитая толщина 4, 5 мм. КамАЗ, УРАЛ, ЛАЗ</t>
  </si>
  <si>
    <t>Накладка фрикционная безасбестовая эллипсонавитая Д-ль ЯМЗ-7511, 10, ЯМЗ-840</t>
  </si>
  <si>
    <t>Накладка фрикционная безасбестовая эллипсонавитая КамАЗ-65116, 17,  6540</t>
  </si>
  <si>
    <t>Накладка фрикционная безасбестовая эллипсонавитая IKARUS-250, 256, 260, 280</t>
  </si>
  <si>
    <t>Накладка фрикционная безасбестовая эллипсонавитая БАЗ 6303, 6402, 6909, 6910</t>
  </si>
  <si>
    <t>Накладка фрикционная безасбестовая эллипсонавитая ГАЗ-53, 66, ПАЗ, КаВЗ</t>
  </si>
  <si>
    <t>Накладка фрикционная безасбестовая эллипсонавитая КамАЗ, MAN, Mercedes</t>
  </si>
  <si>
    <t>Накладка фрикционная безасбестовая эллипсонавитая сверл. МТЗ</t>
  </si>
  <si>
    <t>МЛ-131, МТЗ-80, МТЗ-80 (2002), МТЗ-900/920/950/952, МТЗ-570, МТЗ-80 (2009), МТЗ-821/921, МТЗ-1221 (2009), МТЗ-1221.4, МТЗ-1221.5, МТЗ-1025.4, МТЗ-1025.5, МТЗ-826</t>
  </si>
  <si>
    <t>Накладка фрикционная безасбестовая эллипсонавитая ГАЗ-24</t>
  </si>
  <si>
    <t>Накладка фрикционная безасбестовая эллипсонавитая ГАЗ-3302 ”Газель”</t>
  </si>
  <si>
    <t>ЗМЗ-402.10, ЗМЗ-4021.10, ГАЗ-3110</t>
  </si>
  <si>
    <t>ЗМЗ-4025.10, ЗМЗ-4026.10, ГАЗ-24</t>
  </si>
  <si>
    <t>Накладка фрикционная безасбестовая эллипсонавитая УАЗ</t>
  </si>
  <si>
    <t>УМЗ-421, УАЗ-31512, УАЗ-31519, УАЗ-31514, УАЗ-31519, УАЗ-3741</t>
  </si>
  <si>
    <t>Г-3309, ГАЗ "Штайер"</t>
  </si>
  <si>
    <t>Накладка фрикционная безасбестовая эллипсонавитая сверл. ГАЗ-3302</t>
  </si>
  <si>
    <t>ГАЗ-560, ЗМЗ-402, ЗМЗ-406, ЗМЗ-406, ГАЗ-560, ГАЗ-3302, ГАЗ-2705 (ГАЗель), ГАЗ-2217 (Соболь)</t>
  </si>
  <si>
    <t>АПТ-14 (ЗИЛ-5301БО) , АГП-18.04 (ЗИЛ-433362) , Прочие-АГП-22.02/22.04 (ЗИЛ-433362) , Прочие-АТЗ 7-433362 (ЗИЛ-433362) , ЗИЛ-130 , ЗИЛ-131Н , ЗИЛ-131 , ЗИЛ-133Г1 , ЗИЛ-133Г2 , ЗИЛ-133ГЯ , ЗИЛ-5301 , ЗИЛ-5301АР , ЗИЛ-5302АР , КОММАШ-КО-440-4 (ЗИЛ-433362) , КОММАШ-КО-440-4 (ЗИЛ-494560) , КОММАШ-КО-442/442-01 (ЗИЛ-5301БО) , КОММАШ-КО-449-10 (ЗИЛ-433362) , КОММАШ-КО-449-10 (ЗИЛ-432932) , КОММАШ-КО-449-10 (ЗИЛ-494560) , КОММАШ-КО-450 (ЗИЛ-433362) , КОММАШ-КО-450 (ЗИЛ-494560) , КОММАШ-КО-455 (ЗИЛ-433362) , КОММАШ-КО-455 (ЗИЛ-494560) , КОММАШ-КО-502Б-2 (ЗИЛ-433362) , КОММАШ-КО-510 (ЗИЛ-433362) , КОММАШ-КО-510 (ЗИЛ-494560) , КОММАШ-КО-520 (ЗИЛ-433362) , КОММАШ-КО-520 (ЗИЛ-494560) , КОММАШ-КО-713/713Н (ЗИЛ-433362) , КОММАШ-КО-713Н (ЗИЛ-494560) , КОММАШ-КО-829А (ЗИЛ-433362) , Кургандормаш-ДС-39Б(-04) (ЗИЛ-433362) , КРАСТ-КС-2571Б (ЗИЛ-433362)</t>
  </si>
  <si>
    <t>ЯМЗ-238ДК</t>
  </si>
  <si>
    <t>Накладка фрикционная безасбестовая эллипсонавитая сверл.  УМЗ - 4216</t>
  </si>
  <si>
    <t>УМЗ-4216</t>
  </si>
  <si>
    <t xml:space="preserve"> ГАЗ-3302 Евро-3 (до 2009 г.)</t>
  </si>
  <si>
    <t>ГАЗ-3302 Евро-3 (с 2009 г.)</t>
  </si>
  <si>
    <t>Накладка фрикционная безасбестовая эллипсонавитая сверл. ГАЗ-3302 до 2009</t>
  </si>
  <si>
    <t>Накладка тормозная ГАЗ-24, 3110, дл.</t>
  </si>
  <si>
    <t>Накладка ручного тормоза ГАЗ-66</t>
  </si>
  <si>
    <t>Накладка тормозная б/асб КамАЗ-5511, 53212, 4310</t>
  </si>
  <si>
    <t>Накладка тормозная б/асб ГАЗ-3302 "Газель"</t>
  </si>
  <si>
    <t>Накладка тормозная б/асб ГАЗ-53, 3307, 3309, 4301, ПАЗ</t>
  </si>
  <si>
    <t>Накладка тормозная б/асб Садко NEХT</t>
  </si>
  <si>
    <t>Накладка тормозная б/асб Урал 6323, 65, 67, 68</t>
  </si>
  <si>
    <t>Накладка тормозная б/асб МАЗ-6422, КрАЗ-6510, МЗКТ</t>
  </si>
  <si>
    <t>Накладка тормозная б/асб серленая ПАЗ 32053, 32054</t>
  </si>
  <si>
    <t xml:space="preserve">Накладка тормозная б/асб ВАЗ-2108,2109,2110, Приора, Калина, Гранта </t>
  </si>
  <si>
    <t>Колодки дискового тормоза б/асб Белаз-7555 и его модификации</t>
  </si>
  <si>
    <t>Накладка тормозная Москвич-402, 2140</t>
  </si>
  <si>
    <t>Накладка тормозная ВАЗ-2101-2107,2121</t>
  </si>
  <si>
    <t>Накладка тормозная ГАЗ-24, 3110, кор.</t>
  </si>
  <si>
    <t>Накладка тормозная ЗИЛ-5301</t>
  </si>
  <si>
    <t>Накладка тормозная ГАЗ-233001, ГАЗ-49</t>
  </si>
  <si>
    <t xml:space="preserve"> Накладка тормозная ГАЗ-233001, ГАЗ-49</t>
  </si>
  <si>
    <t>Накладка тормозная ЗИЛ-130</t>
  </si>
  <si>
    <t>Накладка тормозная ЗИЛ-131</t>
  </si>
  <si>
    <t>Накладка тормозная ЗИЛ-4331</t>
  </si>
  <si>
    <t>Накладка тормозная УРАЛ до 2009 г.в.</t>
  </si>
  <si>
    <t>Накладка тормозная Урал 6323, 65, 67, 68</t>
  </si>
  <si>
    <t>Накладка тормозная Т-ра Т-150,157,158</t>
  </si>
  <si>
    <t>Накладка тормозная Татра-815</t>
  </si>
  <si>
    <t>Накладка тормозная Икарус, ЛиАЗ,ЛАЗ</t>
  </si>
  <si>
    <t>Накладка тормозная  Икарус, ЛиАЗ, ЛАЗ</t>
  </si>
  <si>
    <t>Накладка тормозная  Golden Dragon, Higer</t>
  </si>
  <si>
    <t>Накладка внутренней колодки ручного тормоза  Краз-200</t>
  </si>
  <si>
    <t>Накладка наружной колодки ручного тормоза Краз-200</t>
  </si>
  <si>
    <t>Колодка ленточного тормоза Т-р ДТ-75</t>
  </si>
  <si>
    <t>Колодка ленточного тормоза ГАЗ-34 (гусен. Тягач)</t>
  </si>
  <si>
    <t xml:space="preserve">Накладка тормозная б/асб ГАЗ-2330 "Тигр", ГАЗ-49 </t>
  </si>
  <si>
    <t>Колодки дискового тормоза Белаз-7555 и его модификации</t>
  </si>
  <si>
    <t>Диск тормозной приформованный Т-ра МТЗ-50,80 (неоцинк карк)</t>
  </si>
  <si>
    <t>Диск тормозной приформованный Т-ра МТЗ-50,80 (оцинк карк)</t>
  </si>
  <si>
    <t>Диск тормозной приформованный безасбестовый Т-ра МТЗ-50,80 (оцинк. карк.)</t>
  </si>
  <si>
    <t>Диск тормозной приформованный Тра МТЗ-100 (оцинк карк)</t>
  </si>
  <si>
    <t>Диск тормозной приформованный б/асб Тра МТЗ-100 (оцинк карк)</t>
  </si>
  <si>
    <t>Диск тормозной приформованный ВМТЗ с каркасом</t>
  </si>
  <si>
    <t xml:space="preserve">5440-3501105             19487                           19495                              </t>
  </si>
  <si>
    <t xml:space="preserve">МАЗ-103 (2005), МАЗ-103 (2011), МАЗ-104, МАЗ-104С, МАЗ-104 (2011), МАЗ-107, МАЗ-152, МАЗ-630333, МАЗ-6422, МАЗ-533731, МАЗ-631236 </t>
  </si>
  <si>
    <t>5440-3502105              A6594200519                             19488                                19496</t>
  </si>
  <si>
    <t>Накладка тормозная УАЗ сверл.</t>
  </si>
  <si>
    <t xml:space="preserve">Накладка тормозная УАЗ н/сверл. </t>
  </si>
  <si>
    <t xml:space="preserve">Накладка тормозная ГАЗ-3302 н/сверл. </t>
  </si>
  <si>
    <t>Накладка тормозная ГАЗ-3302 сверл.</t>
  </si>
  <si>
    <t>Накладка тормозная ГАЗ-51,53 сверл.</t>
  </si>
  <si>
    <t>Накладка тормозная ГАЗ-51,53 н/сверл.</t>
  </si>
  <si>
    <t>Накладка тормозная ГАЗ-51 сверл.</t>
  </si>
  <si>
    <t>Накладка тормозная ГАЗ-51 н/сверл.</t>
  </si>
  <si>
    <t>Накладка тормозная ГАЗ-53 сверл.</t>
  </si>
  <si>
    <t>Накладка тормозная прицеп СЗАП, L1 8 тонн сверл., шлиф 2-х сторон., (149*18,5/16,5*200*190)</t>
  </si>
  <si>
    <t>Накладка тормозная прицеп СЗАП, L1 8 тонн сверл., шлиф 2-х сторон., (149*18,5/11,7*200*196)</t>
  </si>
  <si>
    <t>Накладка тормозная прицеп СЗАП, L1 12 тонн, сверл., шлиф 2-х сторон. (178*18/16*200*190)</t>
  </si>
  <si>
    <t>Накладка тормозная прицеп СЗАП, L1 12 тонн, сверл., шлиф 2-х сторон., 178*18/11,5*200*196</t>
  </si>
  <si>
    <t>Накладка тормозная прицеп СЗАП L1 12 тонн, сверл., шлиф 2-х сторон. (178*17,5/14,5*200*190)</t>
  </si>
  <si>
    <t>Накладка тормозная прицеп СЗАП L1 12 тонн, сверл., шлиф 2-х сторон. (178*17,5/10,5*200*196)</t>
  </si>
  <si>
    <t xml:space="preserve"> Накладка тормозная руч. торм.  ГАЗ-5903 н/сверл.</t>
  </si>
  <si>
    <t xml:space="preserve"> Накладка тормозная ПАЗ 32053, 32054, сверл.</t>
  </si>
  <si>
    <t>Накладка тормозная ПАЗ-4230, КАВЗ-4232 (мост КААЗ), сверл. (179*20*191*183*420)</t>
  </si>
  <si>
    <t>Накладка тормозная н/сверл. ЗИЛ-130</t>
  </si>
  <si>
    <t>Накладка тормозная передняя н/сверл. МАЗ-500</t>
  </si>
  <si>
    <t>Накладка тормозная задняя н/сверл. МАЗ-500</t>
  </si>
  <si>
    <t>Накладка ручного тормоза сверл. МАЗ-500</t>
  </si>
  <si>
    <t xml:space="preserve">Накладка тормозная передняя н/сверл. МАЗ-5336 </t>
  </si>
  <si>
    <t>Накладка тормозная передняя сверл. 15,5 мм МАЗ-6422</t>
  </si>
  <si>
    <t xml:space="preserve">Накладка тормозная сверл. 17,0 мм МАЗ-6422 </t>
  </si>
  <si>
    <t xml:space="preserve">Накладка тормозная сверл. МАЗ-5224 прицеп </t>
  </si>
  <si>
    <t>Накладка тормозная н/сверл. ЛиАЗ-5256</t>
  </si>
  <si>
    <t>Накладка тормозная н/сверл. ПАЗ "Аврора"</t>
  </si>
  <si>
    <t xml:space="preserve">Накладка тормозная МАЗ 5440 передняя н/сверл.       </t>
  </si>
  <si>
    <t>Накладка тормозная МАЗ 5440 задняя н/сверл.</t>
  </si>
  <si>
    <t>Накладка тормозная сверл., шлиф 2-х сторон.(18,0х12,0)</t>
  </si>
  <si>
    <t>Накладка тормозная сверл. КамАЗ-6520 и его мод. (18/14,5)</t>
  </si>
  <si>
    <t>Накладка тормозная  УРАЛ до 2009 г.в., сверл.</t>
  </si>
  <si>
    <t>Накладка тормозная н/сверл. УРАЛ</t>
  </si>
  <si>
    <t>Накладка тормозная УРАЛ до 2009 г.в., сверл. (отверстие КамаЗ)</t>
  </si>
  <si>
    <t>Накладка тормозная УРАЛ после 2009 г.в., сверл. (19х14)</t>
  </si>
  <si>
    <t>Накладка тормозная 200*190*21 н/сверл.</t>
  </si>
  <si>
    <t>Накладка тормозная н/сверл.</t>
  </si>
  <si>
    <t>Накладка тормозная сверл.. Икарус, ЛиАЗ, ЛАЗ</t>
  </si>
  <si>
    <t>Накладка тормозная ручника б/асб н/сверл. УРАЛ-375, 4320</t>
  </si>
  <si>
    <t>Накладка тормозная б/асб УАЗ, сверл.</t>
  </si>
  <si>
    <t>Накладка тормозная б/асб ГАЗ-53, 3307, 3309, 4301, ПАЗ, сверл.</t>
  </si>
  <si>
    <t>Накладка тормозная б/асб н/сверл. ЗиЛ 5301 "Бычок"</t>
  </si>
  <si>
    <t>Накладка тормозная б/асб сверл. УРАЛ до 2009 г.в.</t>
  </si>
  <si>
    <t>Накладка тормозная б/асб сверл. УРАЛ после 2009 г.в.</t>
  </si>
  <si>
    <t>Накладка тормозная б/асб ГАЗ-2330 "Тигр", ГАЗ-49, сверл.</t>
  </si>
  <si>
    <t>Накладка тормозная б/асб ПАЗ, Аврора, КАВЗ, (мост КААЗ), сверл. (179*20*191*183*420)</t>
  </si>
  <si>
    <t>Накладка тормозная б/асб сверл. МАЗ-6422,КраЗ-6520, МЗКТ)</t>
  </si>
  <si>
    <t>Накладка тормозная б/асб н/сверл. ЗИД-Фермер ЗДК-5. 904</t>
  </si>
  <si>
    <t xml:space="preserve">Накладка тормозная б/асб н/сверл. </t>
  </si>
  <si>
    <t>Комплект в индивидуальной упаковке (8 шт. с заклепками) (сверл.еные, одност. шлиф.), комплект 375-3501105Д (4 шт. с заклепками)</t>
  </si>
  <si>
    <t>Комплект тормозных барабанных накладок КамАЗ-5511,53212,4310 8 шт. с заклепками, сверл., одност. шлиф. внутр (19,0х15,0)</t>
  </si>
  <si>
    <t>Комплект тормозных барабанных накладок ПАЗ 16.3502110, 8 шт. с заклепками, сверл., одност. шлиф. шифр 6КХ-1Б</t>
  </si>
  <si>
    <t>Комплект б/асбест. тормозных барабанных накладок ПАЗ ГАЗ-53,3307,3309,4301,ПАЗ, 8 шт. с заклепками, сверл., одност. шлиф. б/асбест.</t>
  </si>
  <si>
    <t>Комплект б/асбест. тормозных барабанных накладок ПАЗ ГАЗ-53,3307,3309,4301,ПАЗ, 8 шт. с заклепками, сверл., одност. шлиф.</t>
  </si>
  <si>
    <t>Комплект тормозных барабанных накладок ПАЗ ГАЗ-53,3307,3309,4301,ПАЗ, 8 шт. с заклепками, сверл., одност. шлиф.</t>
  </si>
  <si>
    <t>Комплект тормозных барабанных накладок МАЗ-6422, 8 шт. с заклепками, сверл., одност. шлиф. (17,0)</t>
  </si>
  <si>
    <t>Комплект тормозных барабанных накладок МАЗ, 8 шт. с заклепками, сверл., одност. шлиф.</t>
  </si>
  <si>
    <t>Комплект тормозных барабанных накладок 6шт. , 2шт. 3160-3501106, с заклепками, сверл., одност. шлиф.</t>
  </si>
  <si>
    <t>Комплект тормозных барабанных накладок 6 шт.(длинные), 2 шт (короткие)., с заклепками, сверл., одност. шлиф.</t>
  </si>
  <si>
    <t>Комплект тормозных барабанных накладок УРАЛ до 2009 г.в., 8 шт. с заклепками, сверл., одност. шлиф.</t>
  </si>
  <si>
    <t>375-3501105Д сверл.P1</t>
  </si>
  <si>
    <t>Комплект тормозных барабанных накладок УРАЛ до 2009 г.в., Р1, 8 шт. с заклепками, сверл., одност. шлиф.</t>
  </si>
  <si>
    <t>Комплект тормозных барабанных накладок УРАЛ до 2009 г.в., Р3, 8 шт. с заклепками, сверл., одност. шлиф.</t>
  </si>
  <si>
    <t>Комплект тормозных барабанных накладок УРАЛ до 2009 г.в., 8 шт. с заклепками, сверл., одност. шлиф. (18х11)</t>
  </si>
  <si>
    <t>Комплект тормозных барабанных накладок УРАЛ до 2009 г.в., 8 шт. с заклепками, сверл., одност. шлиф.(19х14)</t>
  </si>
  <si>
    <t>Комплект тормозных барабанных накладок ЗИЛ -130,4331, а /п 40261, 40271, 4014, 4085, 433360, ПАЗ-(рязанские мосты), заклепка 5х16 мм - алюминиевая, сверл., одност. шлиф.</t>
  </si>
  <si>
    <t>Комплект тормозных барабанных накладок ЗИЛ -130, 4331, а /п 40261, 40271, 4014, 4085, 433360, ПАЗ-(рязанские мосты), сверл., одност. шлиф. 12х17/13х17 мм</t>
  </si>
  <si>
    <t>Комплект асбестовых тормозных накладок в индивидуальной упаковке (8 шт., сверл., шлиф. 2-х сторон.) c заклепками</t>
  </si>
  <si>
    <t xml:space="preserve">Комплект асбестовых тормозных накладок c заклепками (8 шт., сверл., шлиф. 2-х сторон.) (18х13/18х12,5) КамАЗ-5511,53212,4310 </t>
  </si>
  <si>
    <t xml:space="preserve">Комплект асбестовых тормозных накладок КамАЗ-5511, 53212,4310, 8 шт., сверл., шлиф. 2-х сторон.) c заклепками (18,5х13,5) </t>
  </si>
  <si>
    <t>Комплект асбестовых тормозных накладок МАЗ 8 шт., сверл., шлиф. 2-х сторон. c заклепками (15х12)</t>
  </si>
  <si>
    <t>Комплект асбестовых тормозных накладок 8 шт., сверл., шлиф. 2-х сторон. c заклепками (17,0х11,5)</t>
  </si>
  <si>
    <t>Комплект б/асбестовых тормозных накладок в индивидуальной упаковке (8 шт., сверл., шлиф. 2-х сторон.) c заклепками</t>
  </si>
  <si>
    <t>ЗИЛ -130,4331, а /п 40261, 40271, 4014, 4085, 433360, ПАЗ-(рязанские мосты)</t>
  </si>
  <si>
    <t>Накладка тормозная сверл. ЗИЛ -130</t>
  </si>
  <si>
    <t>99859-3502090</t>
  </si>
  <si>
    <t>ЧМЗАП 9906, 99859</t>
  </si>
  <si>
    <t>Накладка тормозная ЧМЗАП 9906</t>
  </si>
  <si>
    <t>Накладка тормозная сверл. КамАЗ-5511</t>
  </si>
  <si>
    <t xml:space="preserve"> 53205-3501105              5511-3501105-01</t>
  </si>
  <si>
    <t>КамАЗ-5511, 53212, 4310, 5350 (6х6), 6350 (8х8), 43261 (Евро-1, 2), 5511, 65115, 55102, 54112, 53229 (Евро 2), НефАЗ-8527</t>
  </si>
  <si>
    <t>Накладка тормозная КамАЗ-5511 сверл., шлиф. внутр (19,0х15,0)</t>
  </si>
  <si>
    <t>КамАЗ-53215,65115 (13-)</t>
  </si>
  <si>
    <t>Накладка тормозная сверл. 53215,65115 (18,7/14,4)</t>
  </si>
  <si>
    <t>Накладка тормозная КамАЗ-5511,53212,сверл., шлиф 2-х сторон.(18,5х13,5)</t>
  </si>
  <si>
    <t>Накладка тормозная КамАЗ-5511,53212, сверл., шлиф 2-х сторон.(18,5х11,5)</t>
  </si>
  <si>
    <t>Накладка тормозная КамАЗ-5511,53212,сверл., шлиф 2-х сторон.(17,0х11,5)</t>
  </si>
  <si>
    <t>Накладка тормозная КамАЗ-5511,53212, сверл., шлиф 2-х сторон.(17,0х13,0)</t>
  </si>
  <si>
    <t>Накладка тормозная КамАЗ-6520 (18/12,5)</t>
  </si>
  <si>
    <t xml:space="preserve">Накладка тормозная  КамАЗ-6520 н/сверл. шлиф. внутр.(19,0х16,0) </t>
  </si>
  <si>
    <t>Накладка тормозная  КамАЗ-6520 сверл., шлиф 2-х сторон.(19,5х16,5)</t>
  </si>
  <si>
    <t xml:space="preserve">Накладка тормозная сверл. КамАЗ-6520 шлиф. сверл.внутр.(19,0х16,0)  </t>
  </si>
  <si>
    <t>Накладка тормозная КамАЗ-6520  сверл., шлиф 2-х сторон. (19,0х16,0)</t>
  </si>
  <si>
    <t>Накладка тормозная КамАЗ-6520  сверл.,шлиф 2-х сторон. (19,0х11,0)</t>
  </si>
  <si>
    <t>Накладка тормозная КамАЗ-6520  сверл., шлиф 2-х сторон.(18,0х15,0)</t>
  </si>
  <si>
    <t>Накладка тормозная КамАЗ-6520  сверл.,шлиф 2-х сторон.(18,0х12,0)</t>
  </si>
  <si>
    <t>Накладка тормозная КамАЗ-6520  сверл., шлиф 2-х сторон.(18,0х10,0)</t>
  </si>
  <si>
    <t>Накладка тормозная МАЗ-5440  МАЗ-104, сверл., шлиф внутр. (18,2х14,3)</t>
  </si>
  <si>
    <t>Накладка тормозная  МАЗ-5440  МАЗ-104, шлиф. внутр., (18,2х14,3)</t>
  </si>
  <si>
    <t>Накладка тормозная МАЗ-5440  МАЗ-104, сверл., шлиф. 2-х сторон.(18,2х14,3)</t>
  </si>
  <si>
    <t>Накладка тормозная МАЗ-5440  МАЗ-104, сверл., шлиф 2-х сторон. (17,0х11,0)</t>
  </si>
  <si>
    <t>Накладка тормозная МАЗ-5440  МАЗ-104, сверл.,шлиф. 2-х сторон. (17,0х13,0)</t>
  </si>
  <si>
    <t>Накладка тормозная МАЗ-5440  МАЗ-104, сверл., шлиф. внутр.(18,2х14,3)</t>
  </si>
  <si>
    <t>Накладка тормозная МАЗ-5440  МАЗ-104, шлиф. внутр. (18,2х14,3)</t>
  </si>
  <si>
    <t>Накладка тормозная МАЗ-5440  МАЗ-104, сверл.,шлиф. 2-х сторон. (17,0х11,5)</t>
  </si>
  <si>
    <t>Накладка тормозная МАЗ-5440  МАЗ-104, сверл., шлиф. 2-х сторон.(17,0х13,0)</t>
  </si>
  <si>
    <t>Накладка тормозная МАЗ-5440  МАЗ-104, сверл., шлиф. 2-х сторон.(17,0х13,0) с технологическим отверстием</t>
  </si>
  <si>
    <t>Комплект тормозных барабанных накладок КамАЗ 6520  8 шт. с заклепками, сверл., одност. шлиф. внутр (19,0х16,0)</t>
  </si>
  <si>
    <t>Накладка тормозная ВАЗ-2108</t>
  </si>
  <si>
    <t>Накладка тормозная ПАЗ-3204 н/сверл., (160*20*191*183*380)</t>
  </si>
  <si>
    <t>Накладка тормозная ПАЗ-4230, КАВЗ-4232 (мост КААЗ), н/сверл. (179*20*191*183*420)</t>
  </si>
  <si>
    <t>Накладка тормозная ПАЗ-3204 сверл. (160*20*191*183*380)</t>
  </si>
  <si>
    <t xml:space="preserve">Накладка тормозная ПАЗ-3204 г.в до 06.2014, сверл., (160*18,5/13,0*191*183*380) </t>
  </si>
  <si>
    <t>711-01-02</t>
  </si>
  <si>
    <t>711-01-04</t>
  </si>
  <si>
    <t>711-01-12</t>
  </si>
  <si>
    <t>711-01-13</t>
  </si>
  <si>
    <t>711-01-20</t>
  </si>
  <si>
    <t>711-01-16</t>
  </si>
  <si>
    <t>711-01-21</t>
  </si>
  <si>
    <t>711-01-22</t>
  </si>
  <si>
    <t>711-01-27</t>
  </si>
  <si>
    <t>711-01-33</t>
  </si>
  <si>
    <t>711-01-38</t>
  </si>
  <si>
    <t>711-03-06</t>
  </si>
  <si>
    <t>711-03-18</t>
  </si>
  <si>
    <t>711-03-21</t>
  </si>
  <si>
    <t>711-03-24</t>
  </si>
  <si>
    <t>711-03-26</t>
  </si>
  <si>
    <t>711-03-29</t>
  </si>
  <si>
    <t>711-03-31</t>
  </si>
  <si>
    <t>711-03-32</t>
  </si>
  <si>
    <t>711-03-34</t>
  </si>
  <si>
    <t>711-03-35</t>
  </si>
  <si>
    <t>11430396                        45104100226600</t>
  </si>
  <si>
    <t>133-02-02 HD</t>
  </si>
  <si>
    <t>133-02-02R1 HD</t>
  </si>
  <si>
    <t xml:space="preserve">            Материал безасбестовый неармированный термостойкий (в рулонах)</t>
  </si>
  <si>
    <t>Материал безасбестовый неармированный уплотнительный Фритекс-765 НП 1000 х 0,76 мм</t>
  </si>
  <si>
    <t>Материал безасбестовый неармированный уплотнительный Фритекс-765 НП 1000х0,6 мм</t>
  </si>
  <si>
    <t>Материал безасбестовый неармированный уплотнительный Фритекс-765 НП 1000х0,8 мм</t>
  </si>
  <si>
    <t>Материал безасбестовый неармированный уплотнительный Фритекс-765 НП 520х0,5 мм</t>
  </si>
  <si>
    <t>Материал безасбестовый неармированный уплотнительный Фритекс-765 НП 520х0,6 мм</t>
  </si>
  <si>
    <t>Материал безасбестовый неармированный уплотнительный Фритекс-765 НП 520х0,8 мм</t>
  </si>
  <si>
    <t>Материал безасбестовый неармированный уплотнительный Фритекс-765 НП 550 х 0,76 мм</t>
  </si>
  <si>
    <t>Материал безасбестовый неармированный уплотнительный Фритекс-765 НП 550х0,4 мм</t>
  </si>
  <si>
    <t>Материал безасбестовый неармированный уплотнительный Фритекс-765 НП 550х0,6 мм</t>
  </si>
  <si>
    <t>Материал безасбестовый неармированный уплотнительный Фритекс-765 НП 550х0,95 мм</t>
  </si>
  <si>
    <t>Материал безасбестовый неармированный уплотнительный Фритекс-765 НП 775х0,4 мм</t>
  </si>
  <si>
    <t>Материал безасбестовый неармированный уплотнительный Фритекс-765 НП 850х0,4 мм</t>
  </si>
  <si>
    <t>Материал безасбестовый неармированный уплотнительный Фритекс-765 НП 850х0,5 мм</t>
  </si>
  <si>
    <t>Материал безасбестовый неармированный уплотнительный Фритекс-765 НП 850х0,7 мм</t>
  </si>
  <si>
    <t>Материал безасбестовый неармированный уплотнительный Фритекс-765 НП 850х0,8 мм</t>
  </si>
  <si>
    <t>Материал безасбестовый неармированный уплотнительный Фритекс-765 НП 850х0,9 мм</t>
  </si>
  <si>
    <t>Бумага асбестовая БЭ 0.2х950</t>
  </si>
  <si>
    <t>Бумага асбестовая БЭ 0.3х950</t>
  </si>
  <si>
    <t>Бумага асбестовая БЭ 0.4х950</t>
  </si>
  <si>
    <t>Бумага асбестовая БЭ 0.5х950</t>
  </si>
  <si>
    <t>Материал безасбестовый неармированный уплотнительный Фритекс-765 1000х550х0,5 мм</t>
  </si>
  <si>
    <t>Материал безасбестовый неармированный уплотнительный Фритекс-765 1000х550х0,8мм</t>
  </si>
  <si>
    <t>Материал безасбестовый неармированный уплотнительный Фритекс-765 500х550х0,8 мм</t>
  </si>
  <si>
    <t>Материал безасбестовый неармированный уплотнительный Фритекс-765 550х550х0,5 мм</t>
  </si>
  <si>
    <t>Материал безасбестовый неармированный уплотнительный Фритекс-765 650х550х0.8 мм</t>
  </si>
  <si>
    <t>Материал безасбестовый неармированный уплотнительный Фритекс-765 860х550х0,8 мм</t>
  </si>
  <si>
    <t>Материал безасбестовый неармированный уплотнительный Фритекс-765НП  520х0,6 мм</t>
  </si>
  <si>
    <t>Материал безасбестовый неармированный уплотнительный Фритекс-765НП  550х0,6 мм</t>
  </si>
  <si>
    <t>Материал безасбестовый неармированный уплотнительный Фритекс-765НП 1000х550х0,5 мм</t>
  </si>
  <si>
    <t>Материал безасбестовый неармированный уплотнительный Фритекс-765НП 1000х550х0,8 мм</t>
  </si>
  <si>
    <t xml:space="preserve">Бумага асбестовая электроизоляционная БЭ (в рулонах) </t>
  </si>
  <si>
    <t>Бумага асбестовая теплоизоляционная БТ (в рулонах)</t>
  </si>
  <si>
    <t>Материал безасбестовый неармированный термостойкий (в листах)</t>
  </si>
  <si>
    <t>Артикул 1с</t>
  </si>
  <si>
    <t>611-01-12</t>
  </si>
  <si>
    <t>611-01-13</t>
  </si>
  <si>
    <t>614-07-07</t>
  </si>
  <si>
    <t>614-07-08</t>
  </si>
  <si>
    <t>614-07-09</t>
  </si>
  <si>
    <t>614-07-11</t>
  </si>
  <si>
    <t>623-30-01</t>
  </si>
  <si>
    <t>623-30-10</t>
  </si>
  <si>
    <t>623-30-11</t>
  </si>
  <si>
    <t>623-30-15</t>
  </si>
  <si>
    <t>623-30-20</t>
  </si>
  <si>
    <t>623-30-14</t>
  </si>
  <si>
    <t>623-30-02</t>
  </si>
  <si>
    <t>623-30-13</t>
  </si>
  <si>
    <t>623-30-19</t>
  </si>
  <si>
    <t>623-30-04</t>
  </si>
  <si>
    <t>623-30-03</t>
  </si>
  <si>
    <t>623-30-06</t>
  </si>
  <si>
    <t>623-30-05</t>
  </si>
  <si>
    <t>623-30-09</t>
  </si>
  <si>
    <t>623-30-08</t>
  </si>
  <si>
    <t>623-30-07</t>
  </si>
  <si>
    <t>622-01-02</t>
  </si>
  <si>
    <t>622-01-01</t>
  </si>
  <si>
    <t>622-01-07</t>
  </si>
  <si>
    <t>622-01-09</t>
  </si>
  <si>
    <t>622-01-05</t>
  </si>
  <si>
    <t>622-01-08</t>
  </si>
  <si>
    <t>622-30-20</t>
  </si>
  <si>
    <t>622-30-19</t>
  </si>
  <si>
    <t>622-30-17</t>
  </si>
  <si>
    <t>622-30-18</t>
  </si>
  <si>
    <t>712-00-65</t>
  </si>
  <si>
    <t>КамАЗ-65201 Евро 2-3, 6520</t>
  </si>
  <si>
    <t>ЛА-1 540 х 512 х 1,75 мм</t>
  </si>
  <si>
    <t>ЛА-1 560 х 512 х 1,75 мм</t>
  </si>
  <si>
    <t>ЛА-1 590 х 512 х 1,75 мм</t>
  </si>
  <si>
    <t>ЛА-1 585 х 512 х 1,75 мм</t>
  </si>
  <si>
    <t>ЛА-1 600 х 512 х 1,75 мм</t>
  </si>
  <si>
    <t>ЛА-1 640 х 512 х 1,75 мм</t>
  </si>
  <si>
    <t>ЛА-1 650 х 512 х 1,75 мм</t>
  </si>
  <si>
    <t>ЛА-1 625 х 512 х 1,75 мм</t>
  </si>
  <si>
    <t>ЛА-1 675 х 512 х 1,75 мм</t>
  </si>
  <si>
    <t>ЛА-1 830 х 512 х 1,75 мм</t>
  </si>
  <si>
    <t>ЛА-1 875 х 512 х 1,75 мм</t>
  </si>
  <si>
    <t xml:space="preserve">231.3002110-10 </t>
  </si>
  <si>
    <t>23.3002110</t>
  </si>
  <si>
    <t xml:space="preserve">23.3002110 </t>
  </si>
  <si>
    <t xml:space="preserve">Накладка тормозная ПАЗ -3204 г.в до 06.2014, н/сверл. (160*18,5/13,0*191*183*380) </t>
  </si>
  <si>
    <t>Накладка тормозная ПАЗ -3204 г.в до 06.2014, сверл. (160*18,5/11,0*191*183*380)</t>
  </si>
  <si>
    <t>Накладка тормозная ГАЗ-53 н/сверл.</t>
  </si>
  <si>
    <t>ГАЗ-3307, ГАЗ-3309, ГАЗ-3306, ГАЗ-4301, ГАЗ-51 (63, 63А), ГАЗ-51 (63, 93), ГАЗ-52-01, ГАЗ-66 (Каталог 1983 г.), ГАЗ-66 (Каталог 1983 г.), ГАЗ-66 (Каталог 1996 г.), КрАЗ-255, ЛЗА 4043М, КрАЗ-250, КрАЗ-63221, КрАЗ-6322, КрАЗ-6443, КрАЗ-6510, ПАЗ-672М</t>
  </si>
  <si>
    <t>139-31-58</t>
  </si>
  <si>
    <t>ГАЗ-3307, ГАЗ-3309, ГАЗ-5312, ГАЗ-52-02, ГАЗ-53 А, ПАЗ-3205-110, ПАЗ-3205, ПАЗ-672М, КАВЗ-685</t>
  </si>
  <si>
    <t>ГАЗ-66</t>
  </si>
  <si>
    <t>Накладка тормозная ГАЗ-3307 (80 мм) сверл.</t>
  </si>
  <si>
    <t>Накладка тормозная ГАЗ-3307 (100 мм) сверл.</t>
  </si>
  <si>
    <t>51-3502105-03            3309-3501105</t>
  </si>
  <si>
    <t>53-3502105-03           3309-3502105</t>
  </si>
  <si>
    <t>м²</t>
  </si>
  <si>
    <t>шт</t>
  </si>
  <si>
    <t>489-73-56</t>
  </si>
  <si>
    <t>Прокладка ГБЦ метал. 3 слоя "Стандарт" ВАЗ-2112</t>
  </si>
  <si>
    <t>ВАЗ-21126 ( Гранта, Веста, Приора)</t>
  </si>
  <si>
    <t>719-24-01</t>
  </si>
  <si>
    <t>479-73-08</t>
  </si>
  <si>
    <t>21126-1003020-00                                  21126-1003020-01                 8450120460                                         719-73-02</t>
  </si>
  <si>
    <t xml:space="preserve">Перевод </t>
  </si>
  <si>
    <t xml:space="preserve">21126-1003020                                      21126-1003020-00                                  21126-1003020-01                 8450120460                                         719-23-05          </t>
  </si>
  <si>
    <t>45104100302600                                      721-31-06</t>
  </si>
  <si>
    <t>53-3502105                 3309-3502105</t>
  </si>
  <si>
    <t>Пружин - 6,  монтажный болт - 2, пыльник малый - 2,  Монтажные вилки - 2, Датчик износа - 2.</t>
  </si>
  <si>
    <t>146-63-02</t>
  </si>
  <si>
    <t>Комплект тормозных барабанных накладок ЗИЛ -130, ПАЗ-(рязанские мосты) 14х19 мм, сверл., одност. шлиф.</t>
  </si>
  <si>
    <t>Цена за комплект БЕЗ заклепок, руб.б/НДС</t>
  </si>
  <si>
    <t>Цена за комплект БЕЗ заклепок, руб.сНДС</t>
  </si>
  <si>
    <t>Цена, руб/шт без НДС</t>
  </si>
  <si>
    <t>Цена, руб/шт с НДС</t>
  </si>
  <si>
    <t>Цена за комплект БЕЗ заклепок, руб.б/НДС со скидкой</t>
  </si>
  <si>
    <t>Цена за комплект БЕЗ заклепок, руб. с НДС со скидкой</t>
  </si>
</sst>
</file>

<file path=xl/styles.xml><?xml version="1.0" encoding="utf-8"?>
<styleSheet xmlns="http://schemas.openxmlformats.org/spreadsheetml/2006/main">
  <fonts count="4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8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9"/>
      <name val="Arial Cyr"/>
      <charset val="204"/>
    </font>
    <font>
      <sz val="16"/>
      <name val="Arial Cyr"/>
      <charset val="204"/>
    </font>
    <font>
      <b/>
      <vertAlign val="sub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rgb="FF353838"/>
      <name val="Times New Roman"/>
      <family val="1"/>
      <charset val="204"/>
    </font>
    <font>
      <sz val="9"/>
      <color theme="1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sz val="10"/>
      <color rgb="FFFF0000"/>
      <name val="Arial Cyr"/>
      <charset val="204"/>
    </font>
    <font>
      <sz val="8"/>
      <color theme="1"/>
      <name val="Times New Roman"/>
      <family val="1"/>
      <charset val="204"/>
    </font>
    <font>
      <u/>
      <sz val="9.6"/>
      <color theme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4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34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</cellStyleXfs>
  <cellXfs count="738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quotePrefix="1"/>
    <xf numFmtId="0" fontId="3" fillId="0" borderId="0" xfId="0" applyFont="1" applyBorder="1"/>
    <xf numFmtId="2" fontId="3" fillId="0" borderId="0" xfId="0" applyNumberFormat="1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 wrapText="1"/>
    </xf>
    <xf numFmtId="0" fontId="0" fillId="13" borderId="0" xfId="0" applyFill="1"/>
    <xf numFmtId="0" fontId="7" fillId="13" borderId="2" xfId="0" applyFont="1" applyFill="1" applyBorder="1" applyAlignment="1">
      <alignment horizontal="center" vertical="center"/>
    </xf>
    <xf numFmtId="0" fontId="19" fillId="0" borderId="0" xfId="0" applyFont="1"/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2" fontId="4" fillId="16" borderId="12" xfId="0" applyNumberFormat="1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center" vertical="center"/>
    </xf>
    <xf numFmtId="2" fontId="4" fillId="16" borderId="13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3" borderId="14" xfId="0" applyFont="1" applyFill="1" applyBorder="1" applyAlignment="1">
      <alignment horizontal="center" vertical="center"/>
    </xf>
    <xf numFmtId="49" fontId="7" fillId="16" borderId="1" xfId="0" applyNumberFormat="1" applyFont="1" applyFill="1" applyBorder="1" applyAlignment="1">
      <alignment horizontal="center" vertical="center" wrapText="1"/>
    </xf>
    <xf numFmtId="0" fontId="35" fillId="16" borderId="1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/>
    </xf>
    <xf numFmtId="0" fontId="7" fillId="16" borderId="1" xfId="0" applyNumberFormat="1" applyFont="1" applyFill="1" applyBorder="1" applyAlignment="1">
      <alignment horizontal="center" vertical="top" wrapText="1"/>
    </xf>
    <xf numFmtId="0" fontId="7" fillId="13" borderId="15" xfId="0" applyFont="1" applyFill="1" applyBorder="1" applyAlignment="1">
      <alignment horizontal="center" vertical="center" wrapText="1"/>
    </xf>
    <xf numFmtId="0" fontId="7" fillId="16" borderId="15" xfId="0" applyFont="1" applyFill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  <xf numFmtId="0" fontId="7" fillId="16" borderId="9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 wrapText="1"/>
    </xf>
    <xf numFmtId="2" fontId="4" fillId="16" borderId="17" xfId="0" applyNumberFormat="1" applyFont="1" applyFill="1" applyBorder="1" applyAlignment="1">
      <alignment horizontal="center" vertical="center"/>
    </xf>
    <xf numFmtId="2" fontId="4" fillId="16" borderId="18" xfId="0" applyNumberFormat="1" applyFont="1" applyFill="1" applyBorder="1" applyAlignment="1">
      <alignment horizontal="center" vertical="center"/>
    </xf>
    <xf numFmtId="2" fontId="4" fillId="16" borderId="19" xfId="0" applyNumberFormat="1" applyFont="1" applyFill="1" applyBorder="1" applyAlignment="1">
      <alignment horizontal="center" vertical="center"/>
    </xf>
    <xf numFmtId="2" fontId="4" fillId="16" borderId="2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23" fillId="18" borderId="1" xfId="0" applyFont="1" applyFill="1" applyBorder="1" applyAlignment="1">
      <alignment horizontal="center" vertical="center" wrapText="1"/>
    </xf>
    <xf numFmtId="0" fontId="22" fillId="13" borderId="1" xfId="0" applyFont="1" applyFill="1" applyBorder="1" applyAlignment="1">
      <alignment horizontal="center" vertical="center"/>
    </xf>
    <xf numFmtId="49" fontId="22" fillId="13" borderId="1" xfId="0" applyNumberFormat="1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2" fontId="7" fillId="16" borderId="22" xfId="0" applyNumberFormat="1" applyFont="1" applyFill="1" applyBorder="1" applyAlignment="1">
      <alignment horizontal="center" vertical="center" wrapText="1"/>
    </xf>
    <xf numFmtId="2" fontId="7" fillId="16" borderId="23" xfId="0" applyNumberFormat="1" applyFont="1" applyFill="1" applyBorder="1" applyAlignment="1">
      <alignment horizontal="center" vertical="center" wrapText="1"/>
    </xf>
    <xf numFmtId="2" fontId="7" fillId="16" borderId="24" xfId="0" applyNumberFormat="1" applyFont="1" applyFill="1" applyBorder="1" applyAlignment="1">
      <alignment horizontal="center" vertical="center" wrapText="1"/>
    </xf>
    <xf numFmtId="2" fontId="7" fillId="16" borderId="25" xfId="0" applyNumberFormat="1" applyFont="1" applyFill="1" applyBorder="1" applyAlignment="1">
      <alignment horizontal="center" vertical="center" wrapText="1"/>
    </xf>
    <xf numFmtId="2" fontId="7" fillId="16" borderId="26" xfId="0" applyNumberFormat="1" applyFont="1" applyFill="1" applyBorder="1" applyAlignment="1">
      <alignment horizontal="center" vertical="center" wrapText="1"/>
    </xf>
    <xf numFmtId="2" fontId="7" fillId="13" borderId="27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7" fillId="13" borderId="23" xfId="0" applyNumberFormat="1" applyFont="1" applyFill="1" applyBorder="1" applyAlignment="1">
      <alignment horizontal="center" vertical="center"/>
    </xf>
    <xf numFmtId="2" fontId="7" fillId="13" borderId="28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7" fillId="13" borderId="16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3" borderId="15" xfId="0" applyFont="1" applyFill="1" applyBorder="1" applyAlignment="1">
      <alignment horizontal="center" vertical="center"/>
    </xf>
    <xf numFmtId="0" fontId="7" fillId="13" borderId="30" xfId="0" applyFont="1" applyFill="1" applyBorder="1" applyAlignment="1">
      <alignment horizontal="center" vertical="center"/>
    </xf>
    <xf numFmtId="0" fontId="7" fillId="13" borderId="31" xfId="0" applyFont="1" applyFill="1" applyBorder="1" applyAlignment="1">
      <alignment horizontal="center" vertical="center"/>
    </xf>
    <xf numFmtId="0" fontId="7" fillId="13" borderId="32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0" fontId="7" fillId="16" borderId="29" xfId="0" applyFont="1" applyFill="1" applyBorder="1" applyAlignment="1">
      <alignment horizontal="center" vertical="center"/>
    </xf>
    <xf numFmtId="0" fontId="7" fillId="16" borderId="31" xfId="0" applyFont="1" applyFill="1" applyBorder="1" applyAlignment="1">
      <alignment horizontal="center" vertical="center"/>
    </xf>
    <xf numFmtId="0" fontId="7" fillId="16" borderId="15" xfId="0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16" borderId="29" xfId="0" applyFont="1" applyFill="1" applyBorder="1" applyAlignment="1">
      <alignment horizontal="center" vertical="center" wrapText="1"/>
    </xf>
    <xf numFmtId="1" fontId="7" fillId="16" borderId="31" xfId="0" applyNumberFormat="1" applyFont="1" applyFill="1" applyBorder="1" applyAlignment="1">
      <alignment horizontal="center" vertical="center"/>
    </xf>
    <xf numFmtId="1" fontId="7" fillId="16" borderId="1" xfId="0" applyNumberFormat="1" applyFont="1" applyFill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1" fontId="7" fillId="16" borderId="33" xfId="0" applyNumberFormat="1" applyFont="1" applyFill="1" applyBorder="1" applyAlignment="1">
      <alignment horizontal="center" vertical="center"/>
    </xf>
    <xf numFmtId="1" fontId="7" fillId="16" borderId="16" xfId="0" applyNumberFormat="1" applyFont="1" applyFill="1" applyBorder="1" applyAlignment="1">
      <alignment horizontal="center" vertical="center" wrapText="1"/>
    </xf>
    <xf numFmtId="0" fontId="7" fillId="16" borderId="4" xfId="0" applyNumberFormat="1" applyFont="1" applyFill="1" applyBorder="1" applyAlignment="1">
      <alignment horizontal="center" vertical="center"/>
    </xf>
    <xf numFmtId="0" fontId="7" fillId="16" borderId="16" xfId="0" applyNumberFormat="1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 wrapText="1"/>
    </xf>
    <xf numFmtId="0" fontId="7" fillId="16" borderId="5" xfId="0" applyNumberFormat="1" applyFont="1" applyFill="1" applyBorder="1" applyAlignment="1">
      <alignment horizontal="center" vertical="center"/>
    </xf>
    <xf numFmtId="0" fontId="7" fillId="16" borderId="15" xfId="0" applyNumberFormat="1" applyFont="1" applyFill="1" applyBorder="1" applyAlignment="1">
      <alignment horizontal="center" vertical="center"/>
    </xf>
    <xf numFmtId="0" fontId="7" fillId="16" borderId="14" xfId="0" applyNumberFormat="1" applyFont="1" applyFill="1" applyBorder="1" applyAlignment="1">
      <alignment horizontal="center" vertical="center"/>
    </xf>
    <xf numFmtId="0" fontId="7" fillId="16" borderId="30" xfId="0" applyNumberFormat="1" applyFont="1" applyFill="1" applyBorder="1" applyAlignment="1">
      <alignment horizontal="center" vertical="center"/>
    </xf>
    <xf numFmtId="0" fontId="7" fillId="16" borderId="1" xfId="0" quotePrefix="1" applyFont="1" applyFill="1" applyBorder="1" applyAlignment="1">
      <alignment horizontal="center" vertical="center" wrapText="1"/>
    </xf>
    <xf numFmtId="0" fontId="7" fillId="16" borderId="29" xfId="0" applyNumberFormat="1" applyFont="1" applyFill="1" applyBorder="1" applyAlignment="1">
      <alignment horizontal="center" vertical="center"/>
    </xf>
    <xf numFmtId="0" fontId="7" fillId="16" borderId="30" xfId="0" applyNumberFormat="1" applyFont="1" applyFill="1" applyBorder="1" applyAlignment="1">
      <alignment horizontal="center" vertical="center" wrapText="1"/>
    </xf>
    <xf numFmtId="2" fontId="4" fillId="16" borderId="1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17" borderId="1" xfId="0" applyFont="1" applyFill="1" applyBorder="1" applyAlignment="1">
      <alignment horizontal="left" vertical="center" wrapText="1"/>
    </xf>
    <xf numFmtId="2" fontId="7" fillId="16" borderId="1" xfId="0" applyNumberFormat="1" applyFont="1" applyFill="1" applyBorder="1" applyAlignment="1">
      <alignment horizontal="left" vertical="center" wrapText="1"/>
    </xf>
    <xf numFmtId="0" fontId="7" fillId="16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17" borderId="5" xfId="0" applyFont="1" applyFill="1" applyBorder="1" applyAlignment="1">
      <alignment horizontal="center" vertical="center"/>
    </xf>
    <xf numFmtId="49" fontId="18" fillId="16" borderId="1" xfId="0" applyNumberFormat="1" applyFont="1" applyFill="1" applyBorder="1" applyAlignment="1">
      <alignment horizontal="center" vertical="center" wrapText="1"/>
    </xf>
    <xf numFmtId="2" fontId="4" fillId="0" borderId="2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2" fontId="7" fillId="16" borderId="6" xfId="0" applyNumberFormat="1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7" fillId="16" borderId="5" xfId="0" applyNumberFormat="1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left" vertical="center" wrapText="1"/>
    </xf>
    <xf numFmtId="2" fontId="7" fillId="16" borderId="1" xfId="0" applyNumberFormat="1" applyFont="1" applyFill="1" applyBorder="1" applyAlignment="1">
      <alignment horizontal="center" vertical="center" wrapText="1"/>
    </xf>
    <xf numFmtId="2" fontId="7" fillId="16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7" fillId="16" borderId="6" xfId="0" applyNumberFormat="1" applyFont="1" applyFill="1" applyBorder="1" applyAlignment="1">
      <alignment horizontal="center" vertical="center" wrapText="1"/>
    </xf>
    <xf numFmtId="0" fontId="24" fillId="18" borderId="37" xfId="0" applyFont="1" applyFill="1" applyBorder="1" applyAlignment="1">
      <alignment horizontal="center" vertical="center" wrapText="1"/>
    </xf>
    <xf numFmtId="0" fontId="23" fillId="18" borderId="38" xfId="0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2" fontId="22" fillId="0" borderId="37" xfId="0" applyNumberFormat="1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/>
    </xf>
    <xf numFmtId="3" fontId="22" fillId="0" borderId="37" xfId="0" applyNumberFormat="1" applyFont="1" applyFill="1" applyBorder="1" applyAlignment="1">
      <alignment horizontal="center" vertical="center" wrapText="1"/>
    </xf>
    <xf numFmtId="0" fontId="25" fillId="0" borderId="37" xfId="0" applyFont="1" applyFill="1" applyBorder="1" applyAlignment="1" applyProtection="1">
      <alignment horizontal="center" vertical="center" wrapText="1"/>
      <protection locked="0"/>
    </xf>
    <xf numFmtId="3" fontId="22" fillId="0" borderId="42" xfId="0" applyNumberFormat="1" applyFont="1" applyFill="1" applyBorder="1" applyAlignment="1">
      <alignment horizontal="center" vertical="center" wrapText="1"/>
    </xf>
    <xf numFmtId="0" fontId="25" fillId="0" borderId="42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10" fillId="14" borderId="36" xfId="0" applyNumberFormat="1" applyFont="1" applyFill="1" applyBorder="1" applyAlignment="1">
      <alignment vertical="center" wrapText="1"/>
    </xf>
    <xf numFmtId="2" fontId="10" fillId="14" borderId="38" xfId="0" applyNumberFormat="1" applyFont="1" applyFill="1" applyBorder="1" applyAlignment="1">
      <alignment vertical="center" wrapText="1"/>
    </xf>
    <xf numFmtId="2" fontId="7" fillId="16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" fillId="13" borderId="51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horizontal="center" vertical="center"/>
    </xf>
    <xf numFmtId="2" fontId="7" fillId="16" borderId="24" xfId="0" applyNumberFormat="1" applyFont="1" applyFill="1" applyBorder="1" applyAlignment="1">
      <alignment horizontal="center" vertical="center"/>
    </xf>
    <xf numFmtId="0" fontId="7" fillId="16" borderId="51" xfId="0" applyNumberFormat="1" applyFont="1" applyFill="1" applyBorder="1" applyAlignment="1">
      <alignment horizontal="center" vertical="center"/>
    </xf>
    <xf numFmtId="0" fontId="7" fillId="16" borderId="34" xfId="0" applyFont="1" applyFill="1" applyBorder="1" applyAlignment="1">
      <alignment horizontal="left" vertical="center" wrapText="1"/>
    </xf>
    <xf numFmtId="4" fontId="7" fillId="16" borderId="34" xfId="0" applyNumberFormat="1" applyFont="1" applyFill="1" applyBorder="1" applyAlignment="1">
      <alignment horizontal="center" vertical="center" wrapText="1"/>
    </xf>
    <xf numFmtId="2" fontId="10" fillId="14" borderId="40" xfId="0" applyNumberFormat="1" applyFont="1" applyFill="1" applyBorder="1" applyAlignment="1">
      <alignment horizontal="center" vertical="center" wrapText="1"/>
    </xf>
    <xf numFmtId="0" fontId="7" fillId="16" borderId="51" xfId="0" applyFont="1" applyFill="1" applyBorder="1" applyAlignment="1">
      <alignment horizontal="center" vertical="center"/>
    </xf>
    <xf numFmtId="0" fontId="28" fillId="0" borderId="0" xfId="0" applyFont="1"/>
    <xf numFmtId="0" fontId="16" fillId="18" borderId="52" xfId="0" applyFont="1" applyFill="1" applyBorder="1" applyAlignment="1">
      <alignment horizontal="center" vertical="center" wrapText="1"/>
    </xf>
    <xf numFmtId="0" fontId="16" fillId="18" borderId="37" xfId="0" applyFont="1" applyFill="1" applyBorder="1" applyAlignment="1">
      <alignment horizontal="center" vertical="center" wrapText="1"/>
    </xf>
    <xf numFmtId="0" fontId="16" fillId="18" borderId="46" xfId="0" applyFont="1" applyFill="1" applyBorder="1" applyAlignment="1">
      <alignment horizontal="center" vertical="center" wrapText="1"/>
    </xf>
    <xf numFmtId="0" fontId="31" fillId="13" borderId="41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 wrapText="1"/>
    </xf>
    <xf numFmtId="0" fontId="31" fillId="0" borderId="41" xfId="2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2" fontId="31" fillId="16" borderId="37" xfId="0" applyNumberFormat="1" applyFont="1" applyFill="1" applyBorder="1" applyAlignment="1">
      <alignment horizontal="center" vertical="center"/>
    </xf>
    <xf numFmtId="0" fontId="31" fillId="0" borderId="37" xfId="0" applyFont="1" applyBorder="1"/>
    <xf numFmtId="0" fontId="31" fillId="16" borderId="37" xfId="0" applyFont="1" applyFill="1" applyBorder="1" applyAlignment="1">
      <alignment horizontal="center" vertical="center"/>
    </xf>
    <xf numFmtId="0" fontId="31" fillId="13" borderId="39" xfId="0" applyFont="1" applyFill="1" applyBorder="1" applyAlignment="1">
      <alignment horizontal="center" vertical="center"/>
    </xf>
    <xf numFmtId="0" fontId="31" fillId="13" borderId="39" xfId="0" applyFont="1" applyFill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31" fillId="16" borderId="40" xfId="0" applyFont="1" applyFill="1" applyBorder="1" applyAlignment="1">
      <alignment horizontal="center" vertical="center"/>
    </xf>
    <xf numFmtId="0" fontId="31" fillId="0" borderId="40" xfId="0" applyFont="1" applyBorder="1"/>
    <xf numFmtId="0" fontId="31" fillId="0" borderId="46" xfId="0" applyFont="1" applyFill="1" applyBorder="1" applyAlignment="1">
      <alignment horizontal="center" vertical="center"/>
    </xf>
    <xf numFmtId="0" fontId="31" fillId="0" borderId="39" xfId="20" applyFont="1" applyBorder="1" applyAlignment="1">
      <alignment horizontal="center" vertical="center" wrapText="1"/>
    </xf>
    <xf numFmtId="2" fontId="31" fillId="16" borderId="40" xfId="0" applyNumberFormat="1" applyFont="1" applyFill="1" applyBorder="1" applyAlignment="1">
      <alignment horizontal="center" vertical="center"/>
    </xf>
    <xf numFmtId="0" fontId="31" fillId="13" borderId="41" xfId="0" applyFont="1" applyFill="1" applyBorder="1" applyAlignment="1">
      <alignment horizontal="center" vertical="center" wrapText="1"/>
    </xf>
    <xf numFmtId="0" fontId="31" fillId="13" borderId="41" xfId="20" applyFont="1" applyFill="1" applyBorder="1" applyAlignment="1">
      <alignment horizontal="center" vertical="center" wrapText="1"/>
    </xf>
    <xf numFmtId="0" fontId="31" fillId="13" borderId="46" xfId="0" applyFont="1" applyFill="1" applyBorder="1" applyAlignment="1">
      <alignment horizontal="center" vertical="center"/>
    </xf>
    <xf numFmtId="0" fontId="31" fillId="13" borderId="37" xfId="0" applyFont="1" applyFill="1" applyBorder="1"/>
    <xf numFmtId="0" fontId="31" fillId="0" borderId="52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16" borderId="38" xfId="0" applyFont="1" applyFill="1" applyBorder="1" applyAlignment="1">
      <alignment horizontal="center" vertical="center"/>
    </xf>
    <xf numFmtId="0" fontId="31" fillId="0" borderId="38" xfId="0" applyFont="1" applyBorder="1"/>
    <xf numFmtId="0" fontId="31" fillId="0" borderId="47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31" fillId="0" borderId="37" xfId="0" applyFont="1" applyBorder="1" applyAlignment="1"/>
    <xf numFmtId="0" fontId="37" fillId="0" borderId="37" xfId="0" applyFont="1" applyBorder="1" applyAlignment="1"/>
    <xf numFmtId="0" fontId="4" fillId="0" borderId="38" xfId="0" applyFont="1" applyBorder="1" applyAlignment="1">
      <alignment horizontal="center" vertical="center" wrapText="1"/>
    </xf>
    <xf numFmtId="2" fontId="31" fillId="16" borderId="38" xfId="0" applyNumberFormat="1" applyFont="1" applyFill="1" applyBorder="1" applyAlignment="1">
      <alignment horizontal="center" vertical="center"/>
    </xf>
    <xf numFmtId="0" fontId="31" fillId="0" borderId="38" xfId="0" applyFont="1" applyBorder="1" applyAlignment="1"/>
    <xf numFmtId="0" fontId="37" fillId="0" borderId="38" xfId="0" applyFont="1" applyBorder="1" applyAlignment="1"/>
    <xf numFmtId="0" fontId="31" fillId="13" borderId="37" xfId="0" applyFont="1" applyFill="1" applyBorder="1" applyAlignment="1">
      <alignment horizontal="center"/>
    </xf>
    <xf numFmtId="0" fontId="31" fillId="13" borderId="37" xfId="0" applyFont="1" applyFill="1" applyBorder="1" applyAlignment="1">
      <alignment horizontal="center" vertical="center" wrapText="1"/>
    </xf>
    <xf numFmtId="0" fontId="37" fillId="13" borderId="37" xfId="0" applyFont="1" applyFill="1" applyBorder="1"/>
    <xf numFmtId="0" fontId="31" fillId="13" borderId="43" xfId="0" applyFont="1" applyFill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1" fillId="0" borderId="39" xfId="0" applyFont="1" applyBorder="1"/>
    <xf numFmtId="0" fontId="31" fillId="0" borderId="0" xfId="0" applyFont="1" applyBorder="1"/>
    <xf numFmtId="0" fontId="31" fillId="0" borderId="0" xfId="0" applyFont="1" applyBorder="1" applyAlignment="1">
      <alignment horizontal="left" wrapText="1"/>
    </xf>
    <xf numFmtId="49" fontId="31" fillId="0" borderId="0" xfId="0" applyNumberFormat="1" applyFont="1" applyBorder="1" applyAlignment="1">
      <alignment horizontal="left" vertical="center" wrapText="1"/>
    </xf>
    <xf numFmtId="0" fontId="31" fillId="0" borderId="0" xfId="0" applyFont="1"/>
    <xf numFmtId="0" fontId="31" fillId="0" borderId="41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/>
    </xf>
    <xf numFmtId="2" fontId="31" fillId="0" borderId="37" xfId="0" applyNumberFormat="1" applyFont="1" applyFill="1" applyBorder="1" applyAlignment="1">
      <alignment horizontal="center" vertical="center"/>
    </xf>
    <xf numFmtId="0" fontId="31" fillId="0" borderId="37" xfId="0" applyFont="1" applyFill="1" applyBorder="1"/>
    <xf numFmtId="0" fontId="31" fillId="0" borderId="36" xfId="0" applyFont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" fontId="7" fillId="13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53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 wrapText="1"/>
    </xf>
    <xf numFmtId="2" fontId="4" fillId="16" borderId="1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 wrapText="1"/>
    </xf>
    <xf numFmtId="0" fontId="7" fillId="16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4" fillId="16" borderId="6" xfId="0" applyNumberFormat="1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/>
    </xf>
    <xf numFmtId="2" fontId="4" fillId="16" borderId="1" xfId="0" applyNumberFormat="1" applyFont="1" applyFill="1" applyBorder="1" applyAlignment="1">
      <alignment horizontal="center"/>
    </xf>
    <xf numFmtId="4" fontId="4" fillId="16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 wrapText="1"/>
    </xf>
    <xf numFmtId="0" fontId="0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4" fontId="3" fillId="2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4" fillId="16" borderId="3" xfId="0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1" fontId="7" fillId="13" borderId="6" xfId="0" applyNumberFormat="1" applyFont="1" applyFill="1" applyBorder="1" applyAlignment="1">
      <alignment horizontal="center" vertical="center"/>
    </xf>
    <xf numFmtId="2" fontId="7" fillId="16" borderId="6" xfId="0" applyNumberFormat="1" applyFont="1" applyFill="1" applyBorder="1" applyAlignment="1">
      <alignment horizontal="center" vertical="center"/>
    </xf>
    <xf numFmtId="2" fontId="7" fillId="13" borderId="1" xfId="0" applyNumberFormat="1" applyFont="1" applyFill="1" applyBorder="1" applyAlignment="1">
      <alignment horizontal="center" vertical="center"/>
    </xf>
    <xf numFmtId="2" fontId="7" fillId="16" borderId="1" xfId="0" applyNumberFormat="1" applyFont="1" applyFill="1" applyBorder="1" applyAlignment="1">
      <alignment horizontal="center" vertical="center"/>
    </xf>
    <xf numFmtId="1" fontId="7" fillId="16" borderId="3" xfId="0" applyNumberFormat="1" applyFont="1" applyFill="1" applyBorder="1" applyAlignment="1">
      <alignment horizontal="center" vertical="center" wrapText="1"/>
    </xf>
    <xf numFmtId="2" fontId="7" fillId="16" borderId="3" xfId="0" applyNumberFormat="1" applyFont="1" applyFill="1" applyBorder="1" applyAlignment="1">
      <alignment horizontal="center" vertical="center"/>
    </xf>
    <xf numFmtId="1" fontId="7" fillId="13" borderId="7" xfId="0" applyNumberFormat="1" applyFont="1" applyFill="1" applyBorder="1" applyAlignment="1">
      <alignment horizontal="center" vertical="center"/>
    </xf>
    <xf numFmtId="1" fontId="7" fillId="13" borderId="5" xfId="0" applyNumberFormat="1" applyFont="1" applyFill="1" applyBorder="1" applyAlignment="1">
      <alignment horizontal="center" vertical="center"/>
    </xf>
    <xf numFmtId="1" fontId="7" fillId="16" borderId="7" xfId="0" applyNumberFormat="1" applyFont="1" applyFill="1" applyBorder="1" applyAlignment="1">
      <alignment horizontal="center" vertical="center"/>
    </xf>
    <xf numFmtId="1" fontId="7" fillId="16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13" borderId="9" xfId="0" applyNumberFormat="1" applyFont="1" applyFill="1" applyBorder="1" applyAlignment="1">
      <alignment horizontal="center" vertical="center"/>
    </xf>
    <xf numFmtId="1" fontId="7" fillId="16" borderId="4" xfId="0" applyNumberFormat="1" applyFont="1" applyFill="1" applyBorder="1" applyAlignment="1">
      <alignment horizontal="center" vertical="center" wrapText="1"/>
    </xf>
    <xf numFmtId="1" fontId="7" fillId="13" borderId="4" xfId="0" applyNumberFormat="1" applyFont="1" applyFill="1" applyBorder="1" applyAlignment="1">
      <alignment horizontal="center" vertical="center" wrapText="1"/>
    </xf>
    <xf numFmtId="1" fontId="7" fillId="16" borderId="7" xfId="0" applyNumberFormat="1" applyFont="1" applyFill="1" applyBorder="1" applyAlignment="1">
      <alignment horizontal="center" vertical="center" wrapText="1"/>
    </xf>
    <xf numFmtId="1" fontId="7" fillId="13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9" fillId="14" borderId="36" xfId="0" applyNumberFormat="1" applyFont="1" applyFill="1" applyBorder="1" applyAlignment="1">
      <alignment horizontal="center" vertical="center" wrapText="1"/>
    </xf>
    <xf numFmtId="1" fontId="9" fillId="14" borderId="38" xfId="0" applyNumberFormat="1" applyFont="1" applyFill="1" applyBorder="1" applyAlignment="1">
      <alignment horizontal="center" vertical="center" wrapText="1"/>
    </xf>
    <xf numFmtId="1" fontId="7" fillId="13" borderId="31" xfId="0" applyNumberFormat="1" applyFont="1" applyFill="1" applyBorder="1" applyAlignment="1">
      <alignment horizontal="center" vertical="center"/>
    </xf>
    <xf numFmtId="1" fontId="7" fillId="13" borderId="15" xfId="0" applyNumberFormat="1" applyFont="1" applyFill="1" applyBorder="1" applyAlignment="1">
      <alignment horizontal="center" vertical="center"/>
    </xf>
    <xf numFmtId="1" fontId="7" fillId="13" borderId="30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2" fontId="7" fillId="16" borderId="4" xfId="0" applyNumberFormat="1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vertical="center" wrapText="1"/>
    </xf>
    <xf numFmtId="2" fontId="7" fillId="16" borderId="8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2" fontId="7" fillId="16" borderId="2" xfId="0" applyNumberFormat="1" applyFont="1" applyFill="1" applyBorder="1" applyAlignment="1">
      <alignment horizontal="center" vertical="center" wrapText="1"/>
    </xf>
    <xf numFmtId="2" fontId="10" fillId="14" borderId="36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0" fillId="0" borderId="1" xfId="0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12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left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16" borderId="24" xfId="0" applyFont="1" applyFill="1" applyBorder="1" applyAlignment="1">
      <alignment horizontal="left" vertical="center" wrapText="1"/>
    </xf>
    <xf numFmtId="0" fontId="7" fillId="16" borderId="23" xfId="0" applyFont="1" applyFill="1" applyBorder="1" applyAlignment="1">
      <alignment horizontal="left" vertical="center" wrapText="1"/>
    </xf>
    <xf numFmtId="0" fontId="7" fillId="0" borderId="23" xfId="0" applyNumberFormat="1" applyFont="1" applyFill="1" applyBorder="1" applyAlignment="1">
      <alignment horizontal="left" vertical="center" wrapText="1"/>
    </xf>
    <xf numFmtId="49" fontId="7" fillId="0" borderId="23" xfId="0" applyNumberFormat="1" applyFont="1" applyFill="1" applyBorder="1" applyAlignment="1">
      <alignment horizontal="left" vertical="center" wrapText="1"/>
    </xf>
    <xf numFmtId="2" fontId="7" fillId="0" borderId="23" xfId="0" applyNumberFormat="1" applyFont="1" applyFill="1" applyBorder="1" applyAlignment="1">
      <alignment horizontal="left" vertical="center" wrapText="1"/>
    </xf>
    <xf numFmtId="2" fontId="7" fillId="16" borderId="23" xfId="0" applyNumberFormat="1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2" fontId="7" fillId="0" borderId="22" xfId="0" applyNumberFormat="1" applyFont="1" applyFill="1" applyBorder="1" applyAlignment="1">
      <alignment horizontal="left" vertical="center" wrapText="1"/>
    </xf>
    <xf numFmtId="2" fontId="7" fillId="0" borderId="24" xfId="0" applyNumberFormat="1" applyFont="1" applyFill="1" applyBorder="1" applyAlignment="1">
      <alignment horizontal="center" vertical="center" wrapText="1"/>
    </xf>
    <xf numFmtId="4" fontId="6" fillId="20" borderId="1" xfId="0" applyNumberFormat="1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6" borderId="24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/>
    </xf>
    <xf numFmtId="1" fontId="7" fillId="0" borderId="1" xfId="0" quotePrefix="1" applyNumberFormat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quotePrefix="1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 wrapText="1"/>
    </xf>
    <xf numFmtId="2" fontId="7" fillId="0" borderId="1" xfId="0" quotePrefix="1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/>
    </xf>
    <xf numFmtId="0" fontId="7" fillId="0" borderId="1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left" vertical="center" wrapText="1"/>
    </xf>
    <xf numFmtId="49" fontId="2" fillId="16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2" fontId="9" fillId="14" borderId="36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/>
    </xf>
    <xf numFmtId="1" fontId="40" fillId="0" borderId="8" xfId="0" applyNumberFormat="1" applyFont="1" applyFill="1" applyBorder="1" applyAlignment="1">
      <alignment horizontal="center" vertical="center"/>
    </xf>
    <xf numFmtId="1" fontId="7" fillId="0" borderId="2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6" fillId="18" borderId="36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 wrapText="1"/>
    </xf>
    <xf numFmtId="2" fontId="9" fillId="14" borderId="58" xfId="0" applyNumberFormat="1" applyFont="1" applyFill="1" applyBorder="1" applyAlignment="1">
      <alignment horizontal="center" vertical="center" wrapText="1"/>
    </xf>
    <xf numFmtId="2" fontId="9" fillId="14" borderId="32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16" borderId="8" xfId="0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0" fontId="7" fillId="17" borderId="5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left" vertical="center" wrapText="1"/>
    </xf>
    <xf numFmtId="0" fontId="13" fillId="14" borderId="65" xfId="0" applyFont="1" applyFill="1" applyBorder="1" applyAlignment="1">
      <alignment horizontal="center" vertical="center" wrapText="1"/>
    </xf>
    <xf numFmtId="0" fontId="13" fillId="14" borderId="25" xfId="0" applyFont="1" applyFill="1" applyBorder="1" applyAlignment="1">
      <alignment horizontal="center" vertical="center" wrapText="1"/>
    </xf>
    <xf numFmtId="0" fontId="41" fillId="16" borderId="23" xfId="21" applyFill="1" applyBorder="1" applyAlignment="1" applyProtection="1">
      <alignment horizontal="left" vertical="center" wrapText="1"/>
    </xf>
    <xf numFmtId="0" fontId="7" fillId="16" borderId="8" xfId="0" applyFont="1" applyFill="1" applyBorder="1" applyAlignment="1">
      <alignment horizontal="center" vertical="center" wrapText="1"/>
    </xf>
    <xf numFmtId="0" fontId="7" fillId="16" borderId="6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30" xfId="0" applyNumberFormat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left" vertical="center" wrapText="1"/>
    </xf>
    <xf numFmtId="2" fontId="7" fillId="0" borderId="8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7" fillId="0" borderId="22" xfId="0" applyNumberFormat="1" applyFont="1" applyFill="1" applyBorder="1" applyAlignment="1">
      <alignment horizontal="left" vertical="center" wrapText="1"/>
    </xf>
    <xf numFmtId="0" fontId="7" fillId="0" borderId="34" xfId="0" applyNumberFormat="1" applyFont="1" applyFill="1" applyBorder="1" applyAlignment="1">
      <alignment horizontal="left" vertical="center" wrapText="1"/>
    </xf>
    <xf numFmtId="0" fontId="7" fillId="17" borderId="51" xfId="0" applyNumberFormat="1" applyFont="1" applyFill="1" applyBorder="1" applyAlignment="1">
      <alignment horizontal="center" vertical="center"/>
    </xf>
    <xf numFmtId="2" fontId="9" fillId="14" borderId="36" xfId="0" applyNumberFormat="1" applyFont="1" applyFill="1" applyBorder="1" applyAlignment="1">
      <alignment horizontal="center" vertical="center" wrapText="1"/>
    </xf>
    <xf numFmtId="2" fontId="9" fillId="14" borderId="38" xfId="0" applyNumberFormat="1" applyFont="1" applyFill="1" applyBorder="1" applyAlignment="1">
      <alignment horizontal="center" vertical="center" wrapText="1"/>
    </xf>
    <xf numFmtId="1" fontId="7" fillId="0" borderId="3" xfId="0" quotePrefix="1" applyNumberFormat="1" applyFont="1" applyFill="1" applyBorder="1" applyAlignment="1">
      <alignment horizontal="center" vertical="center"/>
    </xf>
    <xf numFmtId="0" fontId="7" fillId="16" borderId="3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1" fontId="7" fillId="17" borderId="8" xfId="0" applyNumberFormat="1" applyFont="1" applyFill="1" applyBorder="1" applyAlignment="1">
      <alignment horizontal="center" vertical="center" wrapText="1"/>
    </xf>
    <xf numFmtId="0" fontId="7" fillId="16" borderId="8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11" fillId="0" borderId="0" xfId="0" applyFont="1" applyBorder="1" applyAlignment="1">
      <alignment horizontal="center" vertical="center"/>
    </xf>
    <xf numFmtId="0" fontId="23" fillId="18" borderId="1" xfId="0" applyFont="1" applyFill="1" applyBorder="1" applyAlignment="1">
      <alignment horizontal="center" vertical="center" wrapText="1"/>
    </xf>
    <xf numFmtId="2" fontId="5" fillId="20" borderId="8" xfId="0" applyNumberFormat="1" applyFont="1" applyFill="1" applyBorder="1" applyAlignment="1">
      <alignment horizontal="center" vertical="center" wrapText="1"/>
    </xf>
    <xf numFmtId="2" fontId="5" fillId="20" borderId="2" xfId="0" applyNumberFormat="1" applyFont="1" applyFill="1" applyBorder="1" applyAlignment="1">
      <alignment horizontal="center" vertical="center" wrapText="1"/>
    </xf>
    <xf numFmtId="0" fontId="16" fillId="18" borderId="36" xfId="0" applyFont="1" applyFill="1" applyBorder="1" applyAlignment="1">
      <alignment horizontal="justify" vertical="center"/>
    </xf>
    <xf numFmtId="0" fontId="16" fillId="18" borderId="38" xfId="0" applyFont="1" applyFill="1" applyBorder="1" applyAlignment="1">
      <alignment horizontal="justify" vertical="center"/>
    </xf>
    <xf numFmtId="0" fontId="23" fillId="18" borderId="36" xfId="0" applyFont="1" applyFill="1" applyBorder="1" applyAlignment="1">
      <alignment horizontal="center" vertical="center" wrapText="1"/>
    </xf>
    <xf numFmtId="0" fontId="25" fillId="18" borderId="38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/>
    </xf>
    <xf numFmtId="0" fontId="12" fillId="0" borderId="6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12" fillId="0" borderId="64" xfId="0" applyFont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52" xfId="0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 vertical="top" wrapText="1"/>
    </xf>
    <xf numFmtId="0" fontId="12" fillId="13" borderId="1" xfId="0" applyFont="1" applyFill="1" applyBorder="1" applyAlignment="1">
      <alignment horizontal="left" vertical="center"/>
    </xf>
    <xf numFmtId="0" fontId="12" fillId="16" borderId="1" xfId="0" applyFont="1" applyFill="1" applyBorder="1" applyAlignment="1">
      <alignment horizontal="left" vertical="center"/>
    </xf>
    <xf numFmtId="2" fontId="12" fillId="16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4" fontId="16" fillId="20" borderId="1" xfId="0" applyNumberFormat="1" applyFont="1" applyFill="1" applyBorder="1" applyAlignment="1">
      <alignment horizontal="center" vertical="center" wrapText="1"/>
    </xf>
    <xf numFmtId="4" fontId="12" fillId="20" borderId="1" xfId="0" applyNumberFormat="1" applyFont="1" applyFill="1" applyBorder="1" applyAlignment="1">
      <alignment horizontal="center" vertical="center" wrapText="1"/>
    </xf>
    <xf numFmtId="2" fontId="16" fillId="20" borderId="8" xfId="0" applyNumberFormat="1" applyFont="1" applyFill="1" applyBorder="1" applyAlignment="1">
      <alignment horizontal="center" vertical="center" wrapText="1"/>
    </xf>
    <xf numFmtId="2" fontId="16" fillId="2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1" xfId="0" applyNumberFormat="1" applyFont="1" applyBorder="1" applyAlignment="1">
      <alignment horizontal="center" vertical="top" wrapText="1"/>
    </xf>
    <xf numFmtId="0" fontId="7" fillId="17" borderId="8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1" fontId="2" fillId="0" borderId="5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/>
    <xf numFmtId="0" fontId="7" fillId="16" borderId="14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29" xfId="0" applyNumberFormat="1" applyFont="1" applyFill="1" applyBorder="1" applyAlignment="1">
      <alignment horizontal="center" vertical="center"/>
    </xf>
    <xf numFmtId="2" fontId="7" fillId="0" borderId="24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2" fontId="7" fillId="0" borderId="34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16" borderId="3" xfId="0" applyNumberFormat="1" applyFont="1" applyFill="1" applyBorder="1" applyAlignment="1">
      <alignment horizontal="center" vertical="center" wrapText="1"/>
    </xf>
    <xf numFmtId="0" fontId="7" fillId="16" borderId="3" xfId="0" applyFont="1" applyFill="1" applyBorder="1" applyAlignment="1">
      <alignment horizontal="left" vertical="center" wrapText="1"/>
    </xf>
    <xf numFmtId="2" fontId="4" fillId="16" borderId="19" xfId="0" applyNumberFormat="1" applyFont="1" applyFill="1" applyBorder="1" applyAlignment="1">
      <alignment horizontal="center" vertical="center" wrapText="1"/>
    </xf>
    <xf numFmtId="2" fontId="7" fillId="13" borderId="3" xfId="0" applyNumberFormat="1" applyFont="1" applyFill="1" applyBorder="1" applyAlignment="1">
      <alignment horizontal="center" vertical="center"/>
    </xf>
    <xf numFmtId="1" fontId="7" fillId="16" borderId="6" xfId="0" applyNumberFormat="1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left" vertical="center" wrapText="1"/>
    </xf>
    <xf numFmtId="2" fontId="7" fillId="13" borderId="6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" fontId="7" fillId="16" borderId="9" xfId="0" applyNumberFormat="1" applyFont="1" applyFill="1" applyBorder="1" applyAlignment="1">
      <alignment horizontal="center" vertical="center"/>
    </xf>
    <xf numFmtId="1" fontId="7" fillId="16" borderId="3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0" fontId="7" fillId="0" borderId="29" xfId="0" applyNumberFormat="1" applyFont="1" applyFill="1" applyBorder="1" applyAlignment="1">
      <alignment horizontal="center" vertical="center" wrapText="1"/>
    </xf>
    <xf numFmtId="2" fontId="7" fillId="16" borderId="23" xfId="0" applyNumberFormat="1" applyFont="1" applyFill="1" applyBorder="1" applyAlignment="1">
      <alignment horizontal="center" vertical="center"/>
    </xf>
    <xf numFmtId="2" fontId="10" fillId="14" borderId="36" xfId="0" applyNumberFormat="1" applyFont="1" applyFill="1" applyBorder="1" applyAlignment="1">
      <alignment horizontal="center" vertical="center" wrapText="1"/>
    </xf>
    <xf numFmtId="2" fontId="10" fillId="14" borderId="38" xfId="0" applyNumberFormat="1" applyFont="1" applyFill="1" applyBorder="1" applyAlignment="1">
      <alignment horizontal="center" vertical="center" wrapText="1"/>
    </xf>
    <xf numFmtId="0" fontId="6" fillId="15" borderId="41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46" xfId="0" applyFont="1" applyFill="1" applyBorder="1" applyAlignment="1">
      <alignment horizontal="center" vertical="center" wrapText="1"/>
    </xf>
    <xf numFmtId="2" fontId="9" fillId="14" borderId="49" xfId="0" applyNumberFormat="1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" fontId="9" fillId="14" borderId="35" xfId="0" applyNumberFormat="1" applyFont="1" applyFill="1" applyBorder="1" applyAlignment="1">
      <alignment horizontal="center" vertical="center" wrapText="1"/>
    </xf>
    <xf numFmtId="2" fontId="9" fillId="14" borderId="11" xfId="0" applyNumberFormat="1" applyFont="1" applyFill="1" applyBorder="1" applyAlignment="1">
      <alignment horizontal="center" vertical="center" wrapText="1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2" fontId="10" fillId="14" borderId="50" xfId="0" applyNumberFormat="1" applyFont="1" applyFill="1" applyBorder="1" applyAlignment="1">
      <alignment horizontal="center" vertical="center" wrapText="1"/>
    </xf>
    <xf numFmtId="2" fontId="10" fillId="14" borderId="2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9" fontId="12" fillId="0" borderId="41" xfId="0" applyNumberFormat="1" applyFont="1" applyBorder="1" applyAlignment="1">
      <alignment horizontal="center" vertical="center"/>
    </xf>
    <xf numFmtId="9" fontId="12" fillId="0" borderId="46" xfId="0" applyNumberFormat="1" applyFont="1" applyBorder="1" applyAlignment="1">
      <alignment horizontal="center" vertical="center"/>
    </xf>
    <xf numFmtId="0" fontId="6" fillId="15" borderId="47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3" fillId="15" borderId="52" xfId="0" applyFont="1" applyFill="1" applyBorder="1" applyAlignment="1">
      <alignment horizontal="center" vertical="center" wrapText="1"/>
    </xf>
    <xf numFmtId="0" fontId="3" fillId="15" borderId="53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 wrapText="1"/>
    </xf>
    <xf numFmtId="0" fontId="6" fillId="15" borderId="53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8" xfId="0" quotePrefix="1" applyFont="1" applyFill="1" applyBorder="1" applyAlignment="1">
      <alignment horizontal="center" vertical="center" wrapText="1"/>
    </xf>
    <xf numFmtId="0" fontId="7" fillId="0" borderId="11" xfId="0" quotePrefix="1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0" fontId="0" fillId="0" borderId="34" xfId="0" applyFill="1" applyBorder="1"/>
    <xf numFmtId="2" fontId="4" fillId="0" borderId="21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0" fillId="0" borderId="17" xfId="0" applyFill="1" applyBorder="1"/>
    <xf numFmtId="2" fontId="4" fillId="0" borderId="8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2" fontId="7" fillId="0" borderId="2" xfId="0" applyNumberFormat="1" applyFont="1" applyFill="1" applyBorder="1" applyAlignment="1">
      <alignment horizontal="center" vertical="center" wrapText="1"/>
    </xf>
    <xf numFmtId="0" fontId="7" fillId="16" borderId="1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2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2" fontId="9" fillId="14" borderId="36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9" fillId="14" borderId="36" xfId="0" applyFont="1" applyFill="1" applyBorder="1" applyAlignment="1">
      <alignment horizontal="center" vertical="center" wrapText="1"/>
    </xf>
    <xf numFmtId="0" fontId="7" fillId="17" borderId="51" xfId="0" applyNumberFormat="1" applyFont="1" applyFill="1" applyBorder="1" applyAlignment="1">
      <alignment horizontal="center" vertical="center" wrapText="1"/>
    </xf>
    <xf numFmtId="0" fontId="0" fillId="17" borderId="4" xfId="0" applyFill="1" applyBorder="1"/>
    <xf numFmtId="0" fontId="6" fillId="15" borderId="41" xfId="0" applyNumberFormat="1" applyFont="1" applyFill="1" applyBorder="1" applyAlignment="1">
      <alignment horizontal="center" vertical="center" wrapText="1"/>
    </xf>
    <xf numFmtId="0" fontId="6" fillId="15" borderId="42" xfId="0" applyNumberFormat="1" applyFont="1" applyFill="1" applyBorder="1" applyAlignment="1">
      <alignment horizontal="center" vertical="center" wrapText="1"/>
    </xf>
    <xf numFmtId="0" fontId="6" fillId="15" borderId="46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6" fillId="15" borderId="41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6" xfId="0" applyFont="1" applyFill="1" applyBorder="1" applyAlignment="1">
      <alignment horizontal="center" vertical="center"/>
    </xf>
    <xf numFmtId="0" fontId="0" fillId="0" borderId="13" xfId="0" applyFill="1" applyBorder="1"/>
    <xf numFmtId="2" fontId="4" fillId="0" borderId="17" xfId="0" applyNumberFormat="1" applyFont="1" applyFill="1" applyBorder="1" applyAlignment="1">
      <alignment horizontal="center" vertical="center" wrapText="1"/>
    </xf>
    <xf numFmtId="0" fontId="7" fillId="16" borderId="51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2" fontId="7" fillId="0" borderId="34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7" fillId="0" borderId="2" xfId="0" quotePrefix="1" applyFont="1" applyFill="1" applyBorder="1" applyAlignment="1">
      <alignment horizontal="center" vertical="center" wrapText="1"/>
    </xf>
    <xf numFmtId="0" fontId="0" fillId="0" borderId="51" xfId="0" applyBorder="1"/>
    <xf numFmtId="0" fontId="7" fillId="0" borderId="11" xfId="0" applyNumberFormat="1" applyFont="1" applyFill="1" applyBorder="1" applyAlignment="1">
      <alignment horizontal="center" vertical="center" wrapText="1"/>
    </xf>
    <xf numFmtId="0" fontId="0" fillId="0" borderId="51" xfId="0" applyFill="1" applyBorder="1"/>
    <xf numFmtId="0" fontId="0" fillId="0" borderId="0" xfId="0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6" fillId="18" borderId="36" xfId="0" applyFont="1" applyFill="1" applyBorder="1" applyAlignment="1">
      <alignment horizontal="justify" vertical="center"/>
    </xf>
    <xf numFmtId="0" fontId="16" fillId="18" borderId="38" xfId="0" applyFont="1" applyFill="1" applyBorder="1" applyAlignment="1">
      <alignment horizontal="justify" vertical="center"/>
    </xf>
    <xf numFmtId="0" fontId="16" fillId="18" borderId="36" xfId="0" applyFont="1" applyFill="1" applyBorder="1" applyAlignment="1">
      <alignment horizontal="center" vertical="center" wrapText="1"/>
    </xf>
    <xf numFmtId="0" fontId="16" fillId="18" borderId="38" xfId="0" applyFont="1" applyFill="1" applyBorder="1" applyAlignment="1">
      <alignment horizontal="center" vertical="center" wrapText="1"/>
    </xf>
    <xf numFmtId="0" fontId="16" fillId="18" borderId="36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2" fontId="31" fillId="16" borderId="36" xfId="0" applyNumberFormat="1" applyFont="1" applyFill="1" applyBorder="1" applyAlignment="1">
      <alignment horizontal="center" vertical="center" wrapText="1"/>
    </xf>
    <xf numFmtId="2" fontId="31" fillId="16" borderId="38" xfId="0" applyNumberFormat="1" applyFont="1" applyFill="1" applyBorder="1" applyAlignment="1">
      <alignment horizontal="center" vertical="center" wrapText="1"/>
    </xf>
    <xf numFmtId="0" fontId="31" fillId="16" borderId="36" xfId="0" applyFont="1" applyFill="1" applyBorder="1" applyAlignment="1">
      <alignment horizontal="center" vertical="center" wrapText="1"/>
    </xf>
    <xf numFmtId="0" fontId="0" fillId="16" borderId="38" xfId="0" applyFill="1" applyBorder="1" applyAlignment="1">
      <alignment horizontal="center" vertical="center" wrapText="1"/>
    </xf>
    <xf numFmtId="0" fontId="16" fillId="18" borderId="41" xfId="0" applyFont="1" applyFill="1" applyBorder="1" applyAlignment="1">
      <alignment horizontal="center" vertical="center" wrapText="1"/>
    </xf>
    <xf numFmtId="0" fontId="16" fillId="18" borderId="46" xfId="0" applyFont="1" applyFill="1" applyBorder="1" applyAlignment="1">
      <alignment horizontal="center" vertical="center" wrapText="1"/>
    </xf>
    <xf numFmtId="0" fontId="6" fillId="18" borderId="44" xfId="0" applyFont="1" applyFill="1" applyBorder="1" applyAlignment="1">
      <alignment horizontal="center" vertical="center" wrapText="1"/>
    </xf>
    <xf numFmtId="0" fontId="6" fillId="18" borderId="45" xfId="0" applyFont="1" applyFill="1" applyBorder="1" applyAlignment="1">
      <alignment horizontal="center" vertical="center" wrapText="1"/>
    </xf>
    <xf numFmtId="2" fontId="31" fillId="16" borderId="36" xfId="0" applyNumberFormat="1" applyFont="1" applyFill="1" applyBorder="1" applyAlignment="1">
      <alignment horizontal="center" vertical="center"/>
    </xf>
    <xf numFmtId="2" fontId="31" fillId="16" borderId="38" xfId="0" applyNumberFormat="1" applyFont="1" applyFill="1" applyBorder="1" applyAlignment="1">
      <alignment horizontal="center" vertical="center"/>
    </xf>
    <xf numFmtId="0" fontId="31" fillId="0" borderId="36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9" fontId="0" fillId="0" borderId="46" xfId="0" applyNumberFormat="1" applyBorder="1"/>
    <xf numFmtId="49" fontId="31" fillId="0" borderId="39" xfId="0" applyNumberFormat="1" applyFont="1" applyBorder="1" applyAlignment="1">
      <alignment horizontal="left" vertical="center" wrapText="1"/>
    </xf>
    <xf numFmtId="49" fontId="31" fillId="0" borderId="0" xfId="0" applyNumberFormat="1" applyFont="1" applyBorder="1" applyAlignment="1">
      <alignment horizontal="left" vertical="center" wrapText="1"/>
    </xf>
    <xf numFmtId="0" fontId="31" fillId="16" borderId="38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center" vertical="center" wrapText="1"/>
    </xf>
    <xf numFmtId="0" fontId="22" fillId="0" borderId="58" xfId="0" applyFont="1" applyFill="1" applyBorder="1" applyAlignment="1">
      <alignment horizontal="center" vertical="center" wrapText="1"/>
    </xf>
    <xf numFmtId="0" fontId="22" fillId="0" borderId="50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3" fillId="18" borderId="36" xfId="0" applyFont="1" applyFill="1" applyBorder="1" applyAlignment="1">
      <alignment horizontal="center" vertical="center" wrapText="1"/>
    </xf>
    <xf numFmtId="0" fontId="25" fillId="18" borderId="38" xfId="0" applyFont="1" applyFill="1" applyBorder="1" applyAlignment="1">
      <alignment horizontal="center" vertical="center" wrapText="1"/>
    </xf>
    <xf numFmtId="0" fontId="23" fillId="18" borderId="41" xfId="0" applyFont="1" applyFill="1" applyBorder="1" applyAlignment="1">
      <alignment horizontal="center" vertical="center" wrapText="1"/>
    </xf>
    <xf numFmtId="0" fontId="25" fillId="18" borderId="42" xfId="0" applyFont="1" applyFill="1" applyBorder="1" applyAlignment="1">
      <alignment horizontal="center" vertical="center" wrapText="1"/>
    </xf>
    <xf numFmtId="0" fontId="25" fillId="18" borderId="46" xfId="0" applyFont="1" applyFill="1" applyBorder="1" applyAlignment="1">
      <alignment horizontal="center" vertical="center" wrapText="1"/>
    </xf>
    <xf numFmtId="0" fontId="23" fillId="18" borderId="47" xfId="0" applyFont="1" applyFill="1" applyBorder="1" applyAlignment="1">
      <alignment horizontal="center" vertical="center" wrapText="1"/>
    </xf>
    <xf numFmtId="0" fontId="25" fillId="18" borderId="44" xfId="0" applyFont="1" applyFill="1" applyBorder="1" applyAlignment="1"/>
    <xf numFmtId="0" fontId="25" fillId="18" borderId="52" xfId="0" applyFont="1" applyFill="1" applyBorder="1" applyAlignment="1"/>
    <xf numFmtId="0" fontId="25" fillId="18" borderId="45" xfId="0" applyFont="1" applyFill="1" applyBorder="1" applyAlignment="1"/>
    <xf numFmtId="0" fontId="23" fillId="18" borderId="38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wrapText="1"/>
    </xf>
    <xf numFmtId="0" fontId="25" fillId="0" borderId="55" xfId="0" applyFont="1" applyFill="1" applyBorder="1" applyAlignment="1">
      <alignment horizontal="center" wrapText="1"/>
    </xf>
    <xf numFmtId="0" fontId="18" fillId="0" borderId="59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 applyProtection="1">
      <alignment horizontal="center" vertical="center" wrapText="1"/>
      <protection locked="0"/>
    </xf>
    <xf numFmtId="0" fontId="18" fillId="0" borderId="38" xfId="0" applyFont="1" applyFill="1" applyBorder="1" applyAlignment="1" applyProtection="1">
      <alignment horizontal="center" vertical="center" wrapText="1"/>
      <protection locked="0"/>
    </xf>
    <xf numFmtId="0" fontId="22" fillId="0" borderId="54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36" xfId="0" applyNumberFormat="1" applyFont="1" applyFill="1" applyBorder="1" applyAlignment="1">
      <alignment horizontal="center" vertical="center" wrapText="1"/>
    </xf>
    <xf numFmtId="0" fontId="22" fillId="0" borderId="38" xfId="0" applyNumberFormat="1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wrapText="1"/>
    </xf>
    <xf numFmtId="0" fontId="25" fillId="0" borderId="52" xfId="0" applyFont="1" applyFill="1" applyBorder="1" applyAlignment="1">
      <alignment horizontal="center" wrapText="1"/>
    </xf>
    <xf numFmtId="0" fontId="22" fillId="0" borderId="40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wrapText="1"/>
    </xf>
    <xf numFmtId="0" fontId="25" fillId="0" borderId="40" xfId="0" applyFont="1" applyFill="1" applyBorder="1" applyAlignment="1">
      <alignment horizontal="center" wrapText="1"/>
    </xf>
    <xf numFmtId="0" fontId="25" fillId="0" borderId="38" xfId="0" applyFont="1" applyFill="1" applyBorder="1" applyAlignment="1">
      <alignment horizontal="center" wrapText="1"/>
    </xf>
    <xf numFmtId="0" fontId="18" fillId="0" borderId="47" xfId="0" applyFont="1" applyFill="1" applyBorder="1" applyAlignment="1" applyProtection="1">
      <alignment horizontal="center" wrapText="1"/>
      <protection locked="0"/>
    </xf>
    <xf numFmtId="0" fontId="18" fillId="0" borderId="52" xfId="0" applyFont="1" applyFill="1" applyBorder="1" applyAlignment="1" applyProtection="1">
      <alignment horizontal="center" wrapText="1"/>
      <protection locked="0"/>
    </xf>
    <xf numFmtId="0" fontId="18" fillId="0" borderId="47" xfId="0" applyFont="1" applyFill="1" applyBorder="1" applyAlignment="1">
      <alignment horizontal="center" wrapText="1"/>
    </xf>
    <xf numFmtId="0" fontId="18" fillId="0" borderId="36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 applyProtection="1">
      <alignment horizontal="center" vertical="center" wrapText="1"/>
      <protection locked="0"/>
    </xf>
    <xf numFmtId="0" fontId="25" fillId="0" borderId="38" xfId="0" applyFont="1" applyFill="1" applyBorder="1" applyAlignment="1" applyProtection="1">
      <alignment horizontal="center" vertical="center" wrapText="1"/>
      <protection locked="0"/>
    </xf>
    <xf numFmtId="3" fontId="22" fillId="0" borderId="36" xfId="0" applyNumberFormat="1" applyFont="1" applyFill="1" applyBorder="1" applyAlignment="1">
      <alignment horizontal="center" vertical="center" wrapText="1"/>
    </xf>
    <xf numFmtId="3" fontId="22" fillId="0" borderId="38" xfId="0" applyNumberFormat="1" applyFont="1" applyFill="1" applyBorder="1" applyAlignment="1">
      <alignment horizontal="center" vertical="center" wrapText="1"/>
    </xf>
    <xf numFmtId="0" fontId="25" fillId="0" borderId="47" xfId="0" applyFont="1" applyFill="1" applyBorder="1" applyAlignment="1" applyProtection="1">
      <alignment horizontal="center" wrapText="1"/>
      <protection locked="0"/>
    </xf>
    <xf numFmtId="0" fontId="25" fillId="0" borderId="52" xfId="0" applyFont="1" applyFill="1" applyBorder="1" applyAlignment="1" applyProtection="1">
      <alignment horizontal="center" wrapText="1"/>
      <protection locked="0"/>
    </xf>
    <xf numFmtId="0" fontId="22" fillId="0" borderId="29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0" fillId="0" borderId="38" xfId="0" applyBorder="1"/>
    <xf numFmtId="2" fontId="9" fillId="14" borderId="38" xfId="0" applyNumberFormat="1" applyFont="1" applyFill="1" applyBorder="1" applyAlignment="1">
      <alignment horizontal="center" vertical="center" wrapText="1"/>
    </xf>
    <xf numFmtId="1" fontId="9" fillId="14" borderId="36" xfId="0" applyNumberFormat="1" applyFont="1" applyFill="1" applyBorder="1" applyAlignment="1">
      <alignment horizontal="center" vertical="center" wrapText="1"/>
    </xf>
    <xf numFmtId="1" fontId="9" fillId="14" borderId="38" xfId="0" applyNumberFormat="1" applyFont="1" applyFill="1" applyBorder="1" applyAlignment="1">
      <alignment horizontal="center" vertical="center" wrapText="1"/>
    </xf>
    <xf numFmtId="0" fontId="9" fillId="14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wrapText="1"/>
    </xf>
    <xf numFmtId="0" fontId="6" fillId="15" borderId="47" xfId="0" applyFont="1" applyFill="1" applyBorder="1" applyAlignment="1">
      <alignment horizontal="center" vertical="center"/>
    </xf>
    <xf numFmtId="0" fontId="6" fillId="15" borderId="48" xfId="0" applyFont="1" applyFill="1" applyBorder="1" applyAlignment="1">
      <alignment horizontal="center" vertical="center"/>
    </xf>
    <xf numFmtId="0" fontId="5" fillId="15" borderId="41" xfId="0" applyFont="1" applyFill="1" applyBorder="1" applyAlignment="1">
      <alignment horizontal="center" vertical="center" wrapText="1"/>
    </xf>
    <xf numFmtId="0" fontId="5" fillId="15" borderId="42" xfId="0" applyFont="1" applyFill="1" applyBorder="1" applyAlignment="1">
      <alignment horizontal="center" vertical="center" wrapText="1"/>
    </xf>
    <xf numFmtId="0" fontId="5" fillId="15" borderId="46" xfId="0" applyFont="1" applyFill="1" applyBorder="1" applyAlignment="1">
      <alignment horizontal="center" vertical="center" wrapText="1"/>
    </xf>
    <xf numFmtId="0" fontId="6" fillId="15" borderId="52" xfId="0" applyFont="1" applyFill="1" applyBorder="1" applyAlignment="1">
      <alignment horizontal="center" vertical="center"/>
    </xf>
    <xf numFmtId="0" fontId="6" fillId="15" borderId="53" xfId="0" applyFont="1" applyFill="1" applyBorder="1" applyAlignment="1">
      <alignment horizontal="center" vertical="center"/>
    </xf>
    <xf numFmtId="0" fontId="6" fillId="15" borderId="45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0" fontId="24" fillId="18" borderId="22" xfId="0" applyFont="1" applyFill="1" applyBorder="1" applyAlignment="1">
      <alignment horizontal="center" vertical="center" wrapText="1"/>
    </xf>
    <xf numFmtId="0" fontId="24" fillId="18" borderId="63" xfId="0" applyFont="1" applyFill="1" applyBorder="1" applyAlignment="1">
      <alignment horizontal="center" vertical="center" wrapText="1"/>
    </xf>
    <xf numFmtId="0" fontId="24" fillId="18" borderId="15" xfId="0" applyFont="1" applyFill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2" fontId="16" fillId="19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9" fontId="16" fillId="0" borderId="22" xfId="0" applyNumberFormat="1" applyFont="1" applyBorder="1" applyAlignment="1">
      <alignment horizontal="center" vertical="center" wrapText="1"/>
    </xf>
    <xf numFmtId="9" fontId="16" fillId="0" borderId="15" xfId="0" applyNumberFormat="1" applyFont="1" applyBorder="1" applyAlignment="1">
      <alignment horizontal="center" vertical="center" wrapText="1"/>
    </xf>
    <xf numFmtId="2" fontId="12" fillId="20" borderId="8" xfId="0" applyNumberFormat="1" applyFont="1" applyFill="1" applyBorder="1" applyAlignment="1">
      <alignment horizontal="center" vertical="center" wrapText="1"/>
    </xf>
    <xf numFmtId="2" fontId="12" fillId="20" borderId="2" xfId="0" applyNumberFormat="1" applyFont="1" applyFill="1" applyBorder="1" applyAlignment="1">
      <alignment horizontal="center" vertical="center" wrapText="1"/>
    </xf>
    <xf numFmtId="4" fontId="16" fillId="20" borderId="22" xfId="0" applyNumberFormat="1" applyFont="1" applyFill="1" applyBorder="1" applyAlignment="1">
      <alignment horizontal="center" vertical="center" wrapText="1"/>
    </xf>
    <xf numFmtId="4" fontId="16" fillId="20" borderId="15" xfId="0" applyNumberFormat="1" applyFont="1" applyFill="1" applyBorder="1" applyAlignment="1">
      <alignment horizontal="center" vertical="center" wrapText="1"/>
    </xf>
    <xf numFmtId="2" fontId="16" fillId="20" borderId="8" xfId="0" applyNumberFormat="1" applyFont="1" applyFill="1" applyBorder="1" applyAlignment="1">
      <alignment horizontal="center" vertical="center" wrapText="1"/>
    </xf>
    <xf numFmtId="2" fontId="16" fillId="20" borderId="2" xfId="0" applyNumberFormat="1" applyFont="1" applyFill="1" applyBorder="1" applyAlignment="1">
      <alignment horizontal="center" vertical="center" wrapText="1"/>
    </xf>
    <xf numFmtId="0" fontId="16" fillId="20" borderId="8" xfId="0" applyFont="1" applyFill="1" applyBorder="1" applyAlignment="1">
      <alignment horizontal="center" vertical="center" wrapText="1"/>
    </xf>
    <xf numFmtId="0" fontId="16" fillId="20" borderId="2" xfId="0" applyFont="1" applyFill="1" applyBorder="1" applyAlignment="1">
      <alignment horizontal="center" vertical="center" wrapText="1"/>
    </xf>
    <xf numFmtId="0" fontId="6" fillId="19" borderId="22" xfId="0" applyFont="1" applyFill="1" applyBorder="1" applyAlignment="1">
      <alignment horizontal="center" vertical="center" wrapText="1"/>
    </xf>
    <xf numFmtId="0" fontId="6" fillId="19" borderId="63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16" fillId="0" borderId="1" xfId="0" applyNumberFormat="1" applyFont="1" applyFill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2" fontId="5" fillId="20" borderId="1" xfId="0" applyNumberFormat="1" applyFont="1" applyFill="1" applyBorder="1" applyAlignment="1">
      <alignment horizontal="center" vertical="center" wrapText="1"/>
    </xf>
    <xf numFmtId="0" fontId="32" fillId="20" borderId="1" xfId="0" applyFont="1" applyFill="1" applyBorder="1" applyAlignment="1">
      <alignment horizontal="center" vertical="center" wrapText="1"/>
    </xf>
    <xf numFmtId="4" fontId="6" fillId="20" borderId="1" xfId="0" applyNumberFormat="1" applyFont="1" applyFill="1" applyBorder="1" applyAlignment="1">
      <alignment horizontal="center" vertical="center" wrapText="1"/>
    </xf>
    <xf numFmtId="2" fontId="5" fillId="20" borderId="8" xfId="0" applyNumberFormat="1" applyFont="1" applyFill="1" applyBorder="1" applyAlignment="1">
      <alignment horizontal="center" vertical="center" wrapText="1"/>
    </xf>
    <xf numFmtId="2" fontId="5" fillId="20" borderId="2" xfId="0" applyNumberFormat="1" applyFont="1" applyFill="1" applyBorder="1" applyAlignment="1">
      <alignment horizontal="center" vertical="center" wrapText="1"/>
    </xf>
    <xf numFmtId="2" fontId="4" fillId="0" borderId="60" xfId="0" applyNumberFormat="1" applyFont="1" applyFill="1" applyBorder="1" applyAlignment="1">
      <alignment horizontal="center" vertical="center"/>
    </xf>
    <xf numFmtId="2" fontId="7" fillId="0" borderId="67" xfId="0" applyNumberFormat="1" applyFont="1" applyFill="1" applyBorder="1" applyAlignment="1">
      <alignment horizontal="center" vertical="center" wrapText="1"/>
    </xf>
    <xf numFmtId="2" fontId="4" fillId="16" borderId="60" xfId="0" applyNumberFormat="1" applyFont="1" applyFill="1" applyBorder="1" applyAlignment="1">
      <alignment horizontal="center" vertical="center"/>
    </xf>
    <xf numFmtId="2" fontId="7" fillId="16" borderId="15" xfId="0" applyNumberFormat="1" applyFont="1" applyFill="1" applyBorder="1" applyAlignment="1">
      <alignment horizontal="center" vertical="center" wrapText="1"/>
    </xf>
    <xf numFmtId="2" fontId="7" fillId="16" borderId="33" xfId="0" applyNumberFormat="1" applyFont="1" applyFill="1" applyBorder="1" applyAlignment="1">
      <alignment horizontal="center" vertical="center" wrapText="1"/>
    </xf>
    <xf numFmtId="2" fontId="4" fillId="16" borderId="19" xfId="0" applyNumberFormat="1" applyFont="1" applyFill="1" applyBorder="1" applyAlignment="1">
      <alignment vertical="center" wrapText="1"/>
    </xf>
    <xf numFmtId="2" fontId="7" fillId="16" borderId="7" xfId="0" applyNumberFormat="1" applyFont="1" applyFill="1" applyBorder="1" applyAlignment="1">
      <alignment horizontal="center" vertical="center" wrapText="1"/>
    </xf>
    <xf numFmtId="2" fontId="7" fillId="0" borderId="18" xfId="0" applyNumberFormat="1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7" fillId="13" borderId="33" xfId="0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 wrapText="1"/>
    </xf>
    <xf numFmtId="2" fontId="7" fillId="16" borderId="27" xfId="0" applyNumberFormat="1" applyFont="1" applyFill="1" applyBorder="1" applyAlignment="1">
      <alignment horizontal="center" vertical="center" wrapText="1"/>
    </xf>
    <xf numFmtId="1" fontId="7" fillId="0" borderId="68" xfId="0" applyNumberFormat="1" applyFont="1" applyFill="1" applyBorder="1" applyAlignment="1">
      <alignment horizontal="center" vertical="center"/>
    </xf>
    <xf numFmtId="1" fontId="7" fillId="0" borderId="66" xfId="0" applyNumberFormat="1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1" fontId="7" fillId="0" borderId="66" xfId="0" applyNumberFormat="1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2" fontId="7" fillId="0" borderId="66" xfId="0" applyNumberFormat="1" applyFont="1" applyFill="1" applyBorder="1" applyAlignment="1">
      <alignment horizontal="center" vertical="center" wrapText="1"/>
    </xf>
    <xf numFmtId="2" fontId="4" fillId="0" borderId="66" xfId="0" applyNumberFormat="1" applyFont="1" applyFill="1" applyBorder="1" applyAlignment="1">
      <alignment horizontal="center" vertical="center"/>
    </xf>
    <xf numFmtId="2" fontId="4" fillId="0" borderId="6" xfId="0" applyNumberFormat="1" applyFont="1" applyBorder="1" applyAlignment="1"/>
    <xf numFmtId="2" fontId="4" fillId="0" borderId="18" xfId="0" applyNumberFormat="1" applyFont="1" applyBorder="1" applyAlignment="1"/>
    <xf numFmtId="2" fontId="4" fillId="0" borderId="1" xfId="0" applyNumberFormat="1" applyFont="1" applyBorder="1" applyAlignment="1"/>
    <xf numFmtId="2" fontId="4" fillId="0" borderId="12" xfId="0" applyNumberFormat="1" applyFont="1" applyBorder="1" applyAlignment="1"/>
    <xf numFmtId="2" fontId="4" fillId="17" borderId="8" xfId="0" applyNumberFormat="1" applyFont="1" applyFill="1" applyBorder="1" applyAlignment="1"/>
    <xf numFmtId="2" fontId="4" fillId="17" borderId="21" xfId="0" applyNumberFormat="1" applyFont="1" applyFill="1" applyBorder="1" applyAlignment="1"/>
    <xf numFmtId="2" fontId="4" fillId="0" borderId="3" xfId="0" applyNumberFormat="1" applyFont="1" applyBorder="1" applyAlignment="1"/>
    <xf numFmtId="2" fontId="4" fillId="0" borderId="19" xfId="0" applyNumberFormat="1" applyFont="1" applyBorder="1" applyAlignment="1"/>
  </cellXfs>
  <cellStyles count="2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Normal" xfId="19"/>
    <cellStyle name="Гиперссылка" xfId="21" builtinId="8"/>
    <cellStyle name="Обычный" xfId="0" builtinId="0"/>
    <cellStyle name="Обычный 2" xfId="2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.jpeg"/><Relationship Id="rId3" Type="http://schemas.openxmlformats.org/officeDocument/2006/relationships/image" Target="../media/image30.jpeg"/><Relationship Id="rId7" Type="http://schemas.openxmlformats.org/officeDocument/2006/relationships/image" Target="../media/image34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6" Type="http://schemas.openxmlformats.org/officeDocument/2006/relationships/image" Target="../media/image33.jpeg"/><Relationship Id="rId5" Type="http://schemas.openxmlformats.org/officeDocument/2006/relationships/image" Target="../media/image32.jpeg"/><Relationship Id="rId4" Type="http://schemas.openxmlformats.org/officeDocument/2006/relationships/image" Target="../media/image3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emf"/><Relationship Id="rId13" Type="http://schemas.openxmlformats.org/officeDocument/2006/relationships/image" Target="../media/image48.emf"/><Relationship Id="rId18" Type="http://schemas.openxmlformats.org/officeDocument/2006/relationships/image" Target="../media/image53.emf"/><Relationship Id="rId3" Type="http://schemas.openxmlformats.org/officeDocument/2006/relationships/image" Target="../media/image38.emf"/><Relationship Id="rId21" Type="http://schemas.openxmlformats.org/officeDocument/2006/relationships/image" Target="../media/image56.emf"/><Relationship Id="rId7" Type="http://schemas.openxmlformats.org/officeDocument/2006/relationships/image" Target="../media/image42.emf"/><Relationship Id="rId12" Type="http://schemas.openxmlformats.org/officeDocument/2006/relationships/image" Target="../media/image47.emf"/><Relationship Id="rId17" Type="http://schemas.openxmlformats.org/officeDocument/2006/relationships/image" Target="../media/image52.emf"/><Relationship Id="rId2" Type="http://schemas.openxmlformats.org/officeDocument/2006/relationships/image" Target="../media/image37.emf"/><Relationship Id="rId16" Type="http://schemas.openxmlformats.org/officeDocument/2006/relationships/image" Target="../media/image51.emf"/><Relationship Id="rId20" Type="http://schemas.openxmlformats.org/officeDocument/2006/relationships/image" Target="../media/image55.emf"/><Relationship Id="rId1" Type="http://schemas.openxmlformats.org/officeDocument/2006/relationships/image" Target="../media/image36.emf"/><Relationship Id="rId6" Type="http://schemas.openxmlformats.org/officeDocument/2006/relationships/image" Target="../media/image41.emf"/><Relationship Id="rId11" Type="http://schemas.openxmlformats.org/officeDocument/2006/relationships/image" Target="../media/image46.emf"/><Relationship Id="rId5" Type="http://schemas.openxmlformats.org/officeDocument/2006/relationships/image" Target="../media/image40.emf"/><Relationship Id="rId15" Type="http://schemas.openxmlformats.org/officeDocument/2006/relationships/image" Target="../media/image50.emf"/><Relationship Id="rId10" Type="http://schemas.openxmlformats.org/officeDocument/2006/relationships/image" Target="../media/image45.emf"/><Relationship Id="rId19" Type="http://schemas.openxmlformats.org/officeDocument/2006/relationships/image" Target="../media/image54.emf"/><Relationship Id="rId4" Type="http://schemas.openxmlformats.org/officeDocument/2006/relationships/image" Target="../media/image39.emf"/><Relationship Id="rId9" Type="http://schemas.openxmlformats.org/officeDocument/2006/relationships/image" Target="../media/image44.emf"/><Relationship Id="rId14" Type="http://schemas.openxmlformats.org/officeDocument/2006/relationships/image" Target="../media/image49.emf"/><Relationship Id="rId22" Type="http://schemas.openxmlformats.org/officeDocument/2006/relationships/image" Target="../media/image5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6</xdr:row>
      <xdr:rowOff>19050</xdr:rowOff>
    </xdr:from>
    <xdr:to>
      <xdr:col>14</xdr:col>
      <xdr:colOff>952500</xdr:colOff>
      <xdr:row>6</xdr:row>
      <xdr:rowOff>828675</xdr:rowOff>
    </xdr:to>
    <xdr:pic>
      <xdr:nvPicPr>
        <xdr:cNvPr id="934049" name="Picture 1" descr="133-01-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3550" y="2419350"/>
          <a:ext cx="8477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180975</xdr:colOff>
      <xdr:row>7</xdr:row>
      <xdr:rowOff>57150</xdr:rowOff>
    </xdr:from>
    <xdr:to>
      <xdr:col>14</xdr:col>
      <xdr:colOff>923925</xdr:colOff>
      <xdr:row>7</xdr:row>
      <xdr:rowOff>781050</xdr:rowOff>
    </xdr:to>
    <xdr:pic>
      <xdr:nvPicPr>
        <xdr:cNvPr id="934050" name="Picture 2" descr="133-01-9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750" y="3295650"/>
          <a:ext cx="742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180975</xdr:colOff>
      <xdr:row>8</xdr:row>
      <xdr:rowOff>9525</xdr:rowOff>
    </xdr:from>
    <xdr:to>
      <xdr:col>14</xdr:col>
      <xdr:colOff>923925</xdr:colOff>
      <xdr:row>8</xdr:row>
      <xdr:rowOff>742950</xdr:rowOff>
    </xdr:to>
    <xdr:pic>
      <xdr:nvPicPr>
        <xdr:cNvPr id="934051" name="Picture 16" descr="133-01-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9750" y="4076700"/>
          <a:ext cx="742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9</xdr:row>
      <xdr:rowOff>28575</xdr:rowOff>
    </xdr:from>
    <xdr:to>
      <xdr:col>14</xdr:col>
      <xdr:colOff>933450</xdr:colOff>
      <xdr:row>9</xdr:row>
      <xdr:rowOff>857250</xdr:rowOff>
    </xdr:to>
    <xdr:pic>
      <xdr:nvPicPr>
        <xdr:cNvPr id="934052" name="Picture 4" descr="133-01-9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53550" y="487680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10</xdr:row>
      <xdr:rowOff>85725</xdr:rowOff>
    </xdr:from>
    <xdr:to>
      <xdr:col>14</xdr:col>
      <xdr:colOff>904875</xdr:colOff>
      <xdr:row>10</xdr:row>
      <xdr:rowOff>714375</xdr:rowOff>
    </xdr:to>
    <xdr:pic>
      <xdr:nvPicPr>
        <xdr:cNvPr id="934053" name="Picture 6" descr="133-01-9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34500" y="5810250"/>
          <a:ext cx="8191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38100</xdr:colOff>
      <xdr:row>11</xdr:row>
      <xdr:rowOff>9525</xdr:rowOff>
    </xdr:from>
    <xdr:to>
      <xdr:col>14</xdr:col>
      <xdr:colOff>952500</xdr:colOff>
      <xdr:row>11</xdr:row>
      <xdr:rowOff>885825</xdr:rowOff>
    </xdr:to>
    <xdr:pic>
      <xdr:nvPicPr>
        <xdr:cNvPr id="934054" name="Picture 9" descr="133-01-9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286875" y="6619875"/>
          <a:ext cx="9144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12</xdr:row>
      <xdr:rowOff>9525</xdr:rowOff>
    </xdr:from>
    <xdr:to>
      <xdr:col>14</xdr:col>
      <xdr:colOff>885825</xdr:colOff>
      <xdr:row>12</xdr:row>
      <xdr:rowOff>809625</xdr:rowOff>
    </xdr:to>
    <xdr:pic>
      <xdr:nvPicPr>
        <xdr:cNvPr id="934055" name="Picture 10" descr="133-01-9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344025" y="783907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13</xdr:row>
      <xdr:rowOff>76200</xdr:rowOff>
    </xdr:from>
    <xdr:to>
      <xdr:col>14</xdr:col>
      <xdr:colOff>895350</xdr:colOff>
      <xdr:row>13</xdr:row>
      <xdr:rowOff>857250</xdr:rowOff>
    </xdr:to>
    <xdr:pic>
      <xdr:nvPicPr>
        <xdr:cNvPr id="934056" name="Picture 11" descr="133-02-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382125" y="9115425"/>
          <a:ext cx="762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14</xdr:row>
      <xdr:rowOff>19050</xdr:rowOff>
    </xdr:from>
    <xdr:to>
      <xdr:col>14</xdr:col>
      <xdr:colOff>857250</xdr:colOff>
      <xdr:row>14</xdr:row>
      <xdr:rowOff>762000</xdr:rowOff>
    </xdr:to>
    <xdr:pic>
      <xdr:nvPicPr>
        <xdr:cNvPr id="934057" name="Picture 12" descr="133-02-0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353550" y="9934575"/>
          <a:ext cx="7524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15</xdr:row>
      <xdr:rowOff>28575</xdr:rowOff>
    </xdr:from>
    <xdr:to>
      <xdr:col>14</xdr:col>
      <xdr:colOff>942975</xdr:colOff>
      <xdr:row>15</xdr:row>
      <xdr:rowOff>790575</xdr:rowOff>
    </xdr:to>
    <xdr:pic>
      <xdr:nvPicPr>
        <xdr:cNvPr id="934058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15450" y="107156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16</xdr:row>
      <xdr:rowOff>19050</xdr:rowOff>
    </xdr:from>
    <xdr:to>
      <xdr:col>14</xdr:col>
      <xdr:colOff>942975</xdr:colOff>
      <xdr:row>16</xdr:row>
      <xdr:rowOff>781050</xdr:rowOff>
    </xdr:to>
    <xdr:pic>
      <xdr:nvPicPr>
        <xdr:cNvPr id="934059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15450" y="115538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76200</xdr:colOff>
      <xdr:row>17</xdr:row>
      <xdr:rowOff>28575</xdr:rowOff>
    </xdr:from>
    <xdr:to>
      <xdr:col>14</xdr:col>
      <xdr:colOff>952500</xdr:colOff>
      <xdr:row>17</xdr:row>
      <xdr:rowOff>790575</xdr:rowOff>
    </xdr:to>
    <xdr:pic>
      <xdr:nvPicPr>
        <xdr:cNvPr id="934060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324975" y="123539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876300</xdr:colOff>
      <xdr:row>18</xdr:row>
      <xdr:rowOff>762000</xdr:rowOff>
    </xdr:to>
    <xdr:pic>
      <xdr:nvPicPr>
        <xdr:cNvPr id="934061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248775" y="13154025"/>
          <a:ext cx="8763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19</xdr:row>
      <xdr:rowOff>28575</xdr:rowOff>
    </xdr:from>
    <xdr:to>
      <xdr:col>14</xdr:col>
      <xdr:colOff>895350</xdr:colOff>
      <xdr:row>19</xdr:row>
      <xdr:rowOff>762000</xdr:rowOff>
    </xdr:to>
    <xdr:pic>
      <xdr:nvPicPr>
        <xdr:cNvPr id="934062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34500" y="1404937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20</xdr:row>
      <xdr:rowOff>76200</xdr:rowOff>
    </xdr:from>
    <xdr:to>
      <xdr:col>14</xdr:col>
      <xdr:colOff>904875</xdr:colOff>
      <xdr:row>20</xdr:row>
      <xdr:rowOff>685800</xdr:rowOff>
    </xdr:to>
    <xdr:pic>
      <xdr:nvPicPr>
        <xdr:cNvPr id="934063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44025" y="14916150"/>
          <a:ext cx="8096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21</xdr:row>
      <xdr:rowOff>28575</xdr:rowOff>
    </xdr:from>
    <xdr:to>
      <xdr:col>14</xdr:col>
      <xdr:colOff>895350</xdr:colOff>
      <xdr:row>21</xdr:row>
      <xdr:rowOff>762000</xdr:rowOff>
    </xdr:to>
    <xdr:pic>
      <xdr:nvPicPr>
        <xdr:cNvPr id="934064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34500" y="1559242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76200</xdr:colOff>
      <xdr:row>22</xdr:row>
      <xdr:rowOff>28575</xdr:rowOff>
    </xdr:from>
    <xdr:to>
      <xdr:col>14</xdr:col>
      <xdr:colOff>885825</xdr:colOff>
      <xdr:row>22</xdr:row>
      <xdr:rowOff>762000</xdr:rowOff>
    </xdr:to>
    <xdr:pic>
      <xdr:nvPicPr>
        <xdr:cNvPr id="934065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324975" y="16411575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23</xdr:row>
      <xdr:rowOff>38100</xdr:rowOff>
    </xdr:from>
    <xdr:to>
      <xdr:col>14</xdr:col>
      <xdr:colOff>876300</xdr:colOff>
      <xdr:row>23</xdr:row>
      <xdr:rowOff>752475</xdr:rowOff>
    </xdr:to>
    <xdr:pic>
      <xdr:nvPicPr>
        <xdr:cNvPr id="934066" name="Picture 14" descr="133-02-0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315450" y="17230725"/>
          <a:ext cx="809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24</xdr:row>
      <xdr:rowOff>66675</xdr:rowOff>
    </xdr:from>
    <xdr:to>
      <xdr:col>14</xdr:col>
      <xdr:colOff>923925</xdr:colOff>
      <xdr:row>24</xdr:row>
      <xdr:rowOff>838200</xdr:rowOff>
    </xdr:to>
    <xdr:pic>
      <xdr:nvPicPr>
        <xdr:cNvPr id="934067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53550" y="18087975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25</xdr:row>
      <xdr:rowOff>95250</xdr:rowOff>
    </xdr:from>
    <xdr:to>
      <xdr:col>14</xdr:col>
      <xdr:colOff>952500</xdr:colOff>
      <xdr:row>25</xdr:row>
      <xdr:rowOff>866775</xdr:rowOff>
    </xdr:to>
    <xdr:pic>
      <xdr:nvPicPr>
        <xdr:cNvPr id="934068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382125" y="19069050"/>
          <a:ext cx="8191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95250</xdr:colOff>
      <xdr:row>26</xdr:row>
      <xdr:rowOff>66675</xdr:rowOff>
    </xdr:from>
    <xdr:to>
      <xdr:col>14</xdr:col>
      <xdr:colOff>904875</xdr:colOff>
      <xdr:row>26</xdr:row>
      <xdr:rowOff>828675</xdr:rowOff>
    </xdr:to>
    <xdr:pic>
      <xdr:nvPicPr>
        <xdr:cNvPr id="934069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344025" y="19935825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66675</xdr:colOff>
      <xdr:row>27</xdr:row>
      <xdr:rowOff>47625</xdr:rowOff>
    </xdr:from>
    <xdr:to>
      <xdr:col>14</xdr:col>
      <xdr:colOff>876300</xdr:colOff>
      <xdr:row>27</xdr:row>
      <xdr:rowOff>809625</xdr:rowOff>
    </xdr:to>
    <xdr:pic>
      <xdr:nvPicPr>
        <xdr:cNvPr id="934070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315450" y="20783550"/>
          <a:ext cx="8096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28</xdr:row>
      <xdr:rowOff>57150</xdr:rowOff>
    </xdr:from>
    <xdr:to>
      <xdr:col>14</xdr:col>
      <xdr:colOff>828675</xdr:colOff>
      <xdr:row>29</xdr:row>
      <xdr:rowOff>152400</xdr:rowOff>
    </xdr:to>
    <xdr:pic>
      <xdr:nvPicPr>
        <xdr:cNvPr id="934071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53550" y="21631275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29</xdr:row>
      <xdr:rowOff>38100</xdr:rowOff>
    </xdr:from>
    <xdr:to>
      <xdr:col>14</xdr:col>
      <xdr:colOff>857250</xdr:colOff>
      <xdr:row>30</xdr:row>
      <xdr:rowOff>133350</xdr:rowOff>
    </xdr:to>
    <xdr:pic>
      <xdr:nvPicPr>
        <xdr:cNvPr id="934072" name="Picture 15" descr="133-02-0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9382125" y="22383750"/>
          <a:ext cx="723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152400</xdr:colOff>
      <xdr:row>30</xdr:row>
      <xdr:rowOff>57150</xdr:rowOff>
    </xdr:from>
    <xdr:to>
      <xdr:col>14</xdr:col>
      <xdr:colOff>819150</xdr:colOff>
      <xdr:row>30</xdr:row>
      <xdr:rowOff>733425</xdr:rowOff>
    </xdr:to>
    <xdr:pic>
      <xdr:nvPicPr>
        <xdr:cNvPr id="934073" name="Picture 18" descr="133-02-57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401175" y="23174325"/>
          <a:ext cx="6667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31</xdr:row>
      <xdr:rowOff>47625</xdr:rowOff>
    </xdr:from>
    <xdr:to>
      <xdr:col>14</xdr:col>
      <xdr:colOff>838200</xdr:colOff>
      <xdr:row>31</xdr:row>
      <xdr:rowOff>752475</xdr:rowOff>
    </xdr:to>
    <xdr:pic>
      <xdr:nvPicPr>
        <xdr:cNvPr id="934074" name="Picture 21" descr="133-02-2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363075" y="23936325"/>
          <a:ext cx="7239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142875</xdr:colOff>
      <xdr:row>32</xdr:row>
      <xdr:rowOff>85725</xdr:rowOff>
    </xdr:from>
    <xdr:to>
      <xdr:col>14</xdr:col>
      <xdr:colOff>895350</xdr:colOff>
      <xdr:row>32</xdr:row>
      <xdr:rowOff>771525</xdr:rowOff>
    </xdr:to>
    <xdr:pic>
      <xdr:nvPicPr>
        <xdr:cNvPr id="934075" name="Picture 13" descr="133-02-0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391650" y="24774525"/>
          <a:ext cx="7524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104775</xdr:colOff>
      <xdr:row>33</xdr:row>
      <xdr:rowOff>47625</xdr:rowOff>
    </xdr:from>
    <xdr:to>
      <xdr:col>14</xdr:col>
      <xdr:colOff>828675</xdr:colOff>
      <xdr:row>33</xdr:row>
      <xdr:rowOff>676275</xdr:rowOff>
    </xdr:to>
    <xdr:pic>
      <xdr:nvPicPr>
        <xdr:cNvPr id="934076" name="Picture 14" descr="133-02-0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9353550" y="25527000"/>
          <a:ext cx="7239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161925</xdr:colOff>
      <xdr:row>34</xdr:row>
      <xdr:rowOff>142875</xdr:rowOff>
    </xdr:from>
    <xdr:to>
      <xdr:col>14</xdr:col>
      <xdr:colOff>904875</xdr:colOff>
      <xdr:row>34</xdr:row>
      <xdr:rowOff>809625</xdr:rowOff>
    </xdr:to>
    <xdr:pic>
      <xdr:nvPicPr>
        <xdr:cNvPr id="934077" name="Picture 19" descr="44066-907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410700" y="26336625"/>
          <a:ext cx="742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133350</xdr:colOff>
      <xdr:row>35</xdr:row>
      <xdr:rowOff>38100</xdr:rowOff>
    </xdr:from>
    <xdr:to>
      <xdr:col>14</xdr:col>
      <xdr:colOff>828675</xdr:colOff>
      <xdr:row>35</xdr:row>
      <xdr:rowOff>704850</xdr:rowOff>
    </xdr:to>
    <xdr:pic>
      <xdr:nvPicPr>
        <xdr:cNvPr id="934078" name="Picture 25" descr="131-02-8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9382125" y="271462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114300</xdr:colOff>
      <xdr:row>36</xdr:row>
      <xdr:rowOff>123825</xdr:rowOff>
    </xdr:from>
    <xdr:to>
      <xdr:col>14</xdr:col>
      <xdr:colOff>904875</xdr:colOff>
      <xdr:row>36</xdr:row>
      <xdr:rowOff>714375</xdr:rowOff>
    </xdr:to>
    <xdr:pic>
      <xdr:nvPicPr>
        <xdr:cNvPr id="934079" name="Рисунок 27" descr="c9e54287c55d31f3d7561b9de1edb4d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363075" y="27993975"/>
          <a:ext cx="7905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37</xdr:row>
      <xdr:rowOff>123825</xdr:rowOff>
    </xdr:from>
    <xdr:to>
      <xdr:col>14</xdr:col>
      <xdr:colOff>847725</xdr:colOff>
      <xdr:row>37</xdr:row>
      <xdr:rowOff>695325</xdr:rowOff>
    </xdr:to>
    <xdr:pic>
      <xdr:nvPicPr>
        <xdr:cNvPr id="934080" name="Рисунок 27" descr="c9e54287c55d31f3d7561b9de1edb4d5.jp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9334500" y="28765500"/>
          <a:ext cx="762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161925</xdr:colOff>
      <xdr:row>37</xdr:row>
      <xdr:rowOff>714375</xdr:rowOff>
    </xdr:from>
    <xdr:to>
      <xdr:col>14</xdr:col>
      <xdr:colOff>857250</xdr:colOff>
      <xdr:row>39</xdr:row>
      <xdr:rowOff>28575</xdr:rowOff>
    </xdr:to>
    <xdr:pic>
      <xdr:nvPicPr>
        <xdr:cNvPr id="934081" name="Рисунок 33" descr="Безымянный.pn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191875" y="28975050"/>
          <a:ext cx="695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171450</xdr:colOff>
      <xdr:row>39</xdr:row>
      <xdr:rowOff>47625</xdr:rowOff>
    </xdr:from>
    <xdr:to>
      <xdr:col>14</xdr:col>
      <xdr:colOff>914400</xdr:colOff>
      <xdr:row>40</xdr:row>
      <xdr:rowOff>0</xdr:rowOff>
    </xdr:to>
    <xdr:pic>
      <xdr:nvPicPr>
        <xdr:cNvPr id="934082" name="Рисунок 32" descr="Безымянный.jp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420225" y="30232350"/>
          <a:ext cx="742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209550</xdr:colOff>
      <xdr:row>40</xdr:row>
      <xdr:rowOff>38100</xdr:rowOff>
    </xdr:from>
    <xdr:to>
      <xdr:col>14</xdr:col>
      <xdr:colOff>952500</xdr:colOff>
      <xdr:row>40</xdr:row>
      <xdr:rowOff>695325</xdr:rowOff>
    </xdr:to>
    <xdr:pic>
      <xdr:nvPicPr>
        <xdr:cNvPr id="934083" name="Рисунок 33" descr="Безымянный.jp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458325" y="30927675"/>
          <a:ext cx="742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200025</xdr:colOff>
      <xdr:row>41</xdr:row>
      <xdr:rowOff>85725</xdr:rowOff>
    </xdr:from>
    <xdr:to>
      <xdr:col>14</xdr:col>
      <xdr:colOff>866775</xdr:colOff>
      <xdr:row>41</xdr:row>
      <xdr:rowOff>714375</xdr:rowOff>
    </xdr:to>
    <xdr:pic>
      <xdr:nvPicPr>
        <xdr:cNvPr id="934084" name="Рисунок 34" descr="19284 19284.jp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9448800" y="31737300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171450</xdr:colOff>
      <xdr:row>42</xdr:row>
      <xdr:rowOff>38100</xdr:rowOff>
    </xdr:from>
    <xdr:to>
      <xdr:col>14</xdr:col>
      <xdr:colOff>838200</xdr:colOff>
      <xdr:row>42</xdr:row>
      <xdr:rowOff>666750</xdr:rowOff>
    </xdr:to>
    <xdr:pic>
      <xdr:nvPicPr>
        <xdr:cNvPr id="934085" name="Рисунок 35" descr="19284 19284.jp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9420225" y="32442150"/>
          <a:ext cx="666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6</xdr:row>
      <xdr:rowOff>600075</xdr:rowOff>
    </xdr:from>
    <xdr:to>
      <xdr:col>8</xdr:col>
      <xdr:colOff>1485900</xdr:colOff>
      <xdr:row>7</xdr:row>
      <xdr:rowOff>571500</xdr:rowOff>
    </xdr:to>
    <xdr:pic>
      <xdr:nvPicPr>
        <xdr:cNvPr id="921543" name="Picture 19" descr="136-00-01-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3057525"/>
          <a:ext cx="1419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171450</xdr:colOff>
      <xdr:row>8</xdr:row>
      <xdr:rowOff>285750</xdr:rowOff>
    </xdr:from>
    <xdr:to>
      <xdr:col>8</xdr:col>
      <xdr:colOff>1428750</xdr:colOff>
      <xdr:row>9</xdr:row>
      <xdr:rowOff>428625</xdr:rowOff>
    </xdr:to>
    <xdr:pic>
      <xdr:nvPicPr>
        <xdr:cNvPr id="921547" name="Picture 24" descr="136-00-05-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8972550"/>
          <a:ext cx="12573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10</xdr:row>
      <xdr:rowOff>504825</xdr:rowOff>
    </xdr:from>
    <xdr:to>
      <xdr:col>8</xdr:col>
      <xdr:colOff>1514475</xdr:colOff>
      <xdr:row>12</xdr:row>
      <xdr:rowOff>323850</xdr:rowOff>
    </xdr:to>
    <xdr:pic>
      <xdr:nvPicPr>
        <xdr:cNvPr id="921550" name="Picture 27" descr="136-00-08-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10175" y="13677900"/>
          <a:ext cx="14382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13</xdr:row>
      <xdr:rowOff>600075</xdr:rowOff>
    </xdr:from>
    <xdr:to>
      <xdr:col>8</xdr:col>
      <xdr:colOff>1495425</xdr:colOff>
      <xdr:row>14</xdr:row>
      <xdr:rowOff>561975</xdr:rowOff>
    </xdr:to>
    <xdr:pic>
      <xdr:nvPicPr>
        <xdr:cNvPr id="921551" name="Picture 28" descr="136-00-09-0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72075" y="15735300"/>
          <a:ext cx="14573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</xdr:colOff>
      <xdr:row>15</xdr:row>
      <xdr:rowOff>209550</xdr:rowOff>
    </xdr:from>
    <xdr:to>
      <xdr:col>8</xdr:col>
      <xdr:colOff>1504950</xdr:colOff>
      <xdr:row>16</xdr:row>
      <xdr:rowOff>695325</xdr:rowOff>
    </xdr:to>
    <xdr:pic>
      <xdr:nvPicPr>
        <xdr:cNvPr id="921552" name="Picture 23" descr="136-00-10(11)-00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72075" y="17668875"/>
          <a:ext cx="14668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123825</xdr:colOff>
      <xdr:row>17</xdr:row>
      <xdr:rowOff>190500</xdr:rowOff>
    </xdr:from>
    <xdr:to>
      <xdr:col>8</xdr:col>
      <xdr:colOff>1543050</xdr:colOff>
      <xdr:row>17</xdr:row>
      <xdr:rowOff>1209675</xdr:rowOff>
    </xdr:to>
    <xdr:pic>
      <xdr:nvPicPr>
        <xdr:cNvPr id="921553" name="Picture 30" descr="136-00-12-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315200" y="12534900"/>
          <a:ext cx="1419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104775</xdr:colOff>
      <xdr:row>18</xdr:row>
      <xdr:rowOff>180975</xdr:rowOff>
    </xdr:from>
    <xdr:to>
      <xdr:col>8</xdr:col>
      <xdr:colOff>1457325</xdr:colOff>
      <xdr:row>19</xdr:row>
      <xdr:rowOff>495300</xdr:rowOff>
    </xdr:to>
    <xdr:pic>
      <xdr:nvPicPr>
        <xdr:cNvPr id="921554" name="Picture 31" descr="136-00-13-0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238750" y="20631150"/>
          <a:ext cx="13525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133350</xdr:colOff>
      <xdr:row>20</xdr:row>
      <xdr:rowOff>123825</xdr:rowOff>
    </xdr:from>
    <xdr:to>
      <xdr:col>8</xdr:col>
      <xdr:colOff>1457325</xdr:colOff>
      <xdr:row>21</xdr:row>
      <xdr:rowOff>552450</xdr:rowOff>
    </xdr:to>
    <xdr:pic>
      <xdr:nvPicPr>
        <xdr:cNvPr id="921555" name="Picture 32" descr="136-00-14-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267325" y="21840825"/>
          <a:ext cx="13239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9</xdr:row>
      <xdr:rowOff>171450</xdr:rowOff>
    </xdr:from>
    <xdr:to>
      <xdr:col>7</xdr:col>
      <xdr:colOff>1304925</xdr:colOff>
      <xdr:row>9</xdr:row>
      <xdr:rowOff>180975</xdr:rowOff>
    </xdr:to>
    <xdr:pic>
      <xdr:nvPicPr>
        <xdr:cNvPr id="93322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00900" y="4600575"/>
          <a:ext cx="12382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31</xdr:row>
      <xdr:rowOff>38100</xdr:rowOff>
    </xdr:from>
    <xdr:to>
      <xdr:col>7</xdr:col>
      <xdr:colOff>1257300</xdr:colOff>
      <xdr:row>32</xdr:row>
      <xdr:rowOff>9525</xdr:rowOff>
    </xdr:to>
    <xdr:pic>
      <xdr:nvPicPr>
        <xdr:cNvPr id="93322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0425" y="17459325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32</xdr:row>
      <xdr:rowOff>28575</xdr:rowOff>
    </xdr:from>
    <xdr:to>
      <xdr:col>7</xdr:col>
      <xdr:colOff>1266825</xdr:colOff>
      <xdr:row>33</xdr:row>
      <xdr:rowOff>0</xdr:rowOff>
    </xdr:to>
    <xdr:pic>
      <xdr:nvPicPr>
        <xdr:cNvPr id="933226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9950" y="180403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8</xdr:row>
      <xdr:rowOff>47625</xdr:rowOff>
    </xdr:from>
    <xdr:to>
      <xdr:col>8</xdr:col>
      <xdr:colOff>1495425</xdr:colOff>
      <xdr:row>9</xdr:row>
      <xdr:rowOff>0</xdr:rowOff>
    </xdr:to>
    <xdr:pic>
      <xdr:nvPicPr>
        <xdr:cNvPr id="93322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0800000">
          <a:off x="9286875" y="3886200"/>
          <a:ext cx="1143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7</xdr:row>
      <xdr:rowOff>47625</xdr:rowOff>
    </xdr:from>
    <xdr:to>
      <xdr:col>8</xdr:col>
      <xdr:colOff>1504950</xdr:colOff>
      <xdr:row>8</xdr:row>
      <xdr:rowOff>0</xdr:rowOff>
    </xdr:to>
    <xdr:pic>
      <xdr:nvPicPr>
        <xdr:cNvPr id="93322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0800000">
          <a:off x="9286875" y="3295650"/>
          <a:ext cx="11525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29</xdr:row>
      <xdr:rowOff>47625</xdr:rowOff>
    </xdr:from>
    <xdr:to>
      <xdr:col>8</xdr:col>
      <xdr:colOff>1514475</xdr:colOff>
      <xdr:row>30</xdr:row>
      <xdr:rowOff>0</xdr:rowOff>
    </xdr:to>
    <xdr:pic>
      <xdr:nvPicPr>
        <xdr:cNvPr id="93322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rot="10800000">
          <a:off x="9277350" y="16287750"/>
          <a:ext cx="1171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314325</xdr:colOff>
      <xdr:row>6</xdr:row>
      <xdr:rowOff>85725</xdr:rowOff>
    </xdr:from>
    <xdr:to>
      <xdr:col>8</xdr:col>
      <xdr:colOff>1524000</xdr:colOff>
      <xdr:row>7</xdr:row>
      <xdr:rowOff>0</xdr:rowOff>
    </xdr:to>
    <xdr:pic>
      <xdr:nvPicPr>
        <xdr:cNvPr id="933230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248775" y="2743200"/>
          <a:ext cx="1209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390525</xdr:colOff>
      <xdr:row>13</xdr:row>
      <xdr:rowOff>57150</xdr:rowOff>
    </xdr:from>
    <xdr:to>
      <xdr:col>8</xdr:col>
      <xdr:colOff>1457325</xdr:colOff>
      <xdr:row>14</xdr:row>
      <xdr:rowOff>0</xdr:rowOff>
    </xdr:to>
    <xdr:pic>
      <xdr:nvPicPr>
        <xdr:cNvPr id="933231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24975" y="6848475"/>
          <a:ext cx="10668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5</xdr:row>
      <xdr:rowOff>47625</xdr:rowOff>
    </xdr:from>
    <xdr:to>
      <xdr:col>7</xdr:col>
      <xdr:colOff>1295400</xdr:colOff>
      <xdr:row>6</xdr:row>
      <xdr:rowOff>0</xdr:rowOff>
    </xdr:to>
    <xdr:pic>
      <xdr:nvPicPr>
        <xdr:cNvPr id="93323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9950" y="2114550"/>
          <a:ext cx="1209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323850</xdr:colOff>
      <xdr:row>5</xdr:row>
      <xdr:rowOff>57150</xdr:rowOff>
    </xdr:from>
    <xdr:to>
      <xdr:col>8</xdr:col>
      <xdr:colOff>1524000</xdr:colOff>
      <xdr:row>6</xdr:row>
      <xdr:rowOff>0</xdr:rowOff>
    </xdr:to>
    <xdr:pic>
      <xdr:nvPicPr>
        <xdr:cNvPr id="93323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58300" y="212407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6</xdr:row>
      <xdr:rowOff>66675</xdr:rowOff>
    </xdr:from>
    <xdr:to>
      <xdr:col>7</xdr:col>
      <xdr:colOff>1314450</xdr:colOff>
      <xdr:row>7</xdr:row>
      <xdr:rowOff>0</xdr:rowOff>
    </xdr:to>
    <xdr:pic>
      <xdr:nvPicPr>
        <xdr:cNvPr id="93323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2724150"/>
          <a:ext cx="1219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7</xdr:row>
      <xdr:rowOff>47625</xdr:rowOff>
    </xdr:from>
    <xdr:to>
      <xdr:col>7</xdr:col>
      <xdr:colOff>1314450</xdr:colOff>
      <xdr:row>8</xdr:row>
      <xdr:rowOff>0</xdr:rowOff>
    </xdr:to>
    <xdr:pic>
      <xdr:nvPicPr>
        <xdr:cNvPr id="933235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329565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8</xdr:row>
      <xdr:rowOff>47625</xdr:rowOff>
    </xdr:from>
    <xdr:to>
      <xdr:col>7</xdr:col>
      <xdr:colOff>1314450</xdr:colOff>
      <xdr:row>9</xdr:row>
      <xdr:rowOff>0</xdr:rowOff>
    </xdr:to>
    <xdr:pic>
      <xdr:nvPicPr>
        <xdr:cNvPr id="93323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388620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28</xdr:row>
      <xdr:rowOff>57150</xdr:rowOff>
    </xdr:from>
    <xdr:to>
      <xdr:col>7</xdr:col>
      <xdr:colOff>1323975</xdr:colOff>
      <xdr:row>29</xdr:row>
      <xdr:rowOff>0</xdr:rowOff>
    </xdr:to>
    <xdr:pic>
      <xdr:nvPicPr>
        <xdr:cNvPr id="93323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39000" y="1570672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28</xdr:row>
      <xdr:rowOff>57150</xdr:rowOff>
    </xdr:from>
    <xdr:to>
      <xdr:col>8</xdr:col>
      <xdr:colOff>1543050</xdr:colOff>
      <xdr:row>29</xdr:row>
      <xdr:rowOff>0</xdr:rowOff>
    </xdr:to>
    <xdr:pic>
      <xdr:nvPicPr>
        <xdr:cNvPr id="93323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77350" y="157067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29</xdr:row>
      <xdr:rowOff>57150</xdr:rowOff>
    </xdr:from>
    <xdr:to>
      <xdr:col>7</xdr:col>
      <xdr:colOff>1304925</xdr:colOff>
      <xdr:row>30</xdr:row>
      <xdr:rowOff>0</xdr:rowOff>
    </xdr:to>
    <xdr:pic>
      <xdr:nvPicPr>
        <xdr:cNvPr id="93323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9950" y="1629727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30</xdr:row>
      <xdr:rowOff>47625</xdr:rowOff>
    </xdr:from>
    <xdr:to>
      <xdr:col>7</xdr:col>
      <xdr:colOff>1304925</xdr:colOff>
      <xdr:row>31</xdr:row>
      <xdr:rowOff>0</xdr:rowOff>
    </xdr:to>
    <xdr:pic>
      <xdr:nvPicPr>
        <xdr:cNvPr id="933240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9950" y="1687830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30</xdr:row>
      <xdr:rowOff>47625</xdr:rowOff>
    </xdr:from>
    <xdr:to>
      <xdr:col>8</xdr:col>
      <xdr:colOff>1504950</xdr:colOff>
      <xdr:row>31</xdr:row>
      <xdr:rowOff>0</xdr:rowOff>
    </xdr:to>
    <xdr:pic>
      <xdr:nvPicPr>
        <xdr:cNvPr id="93324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296400" y="16878300"/>
          <a:ext cx="1143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381000</xdr:colOff>
      <xdr:row>16</xdr:row>
      <xdr:rowOff>38100</xdr:rowOff>
    </xdr:from>
    <xdr:to>
      <xdr:col>8</xdr:col>
      <xdr:colOff>1447800</xdr:colOff>
      <xdr:row>17</xdr:row>
      <xdr:rowOff>0</xdr:rowOff>
    </xdr:to>
    <xdr:pic>
      <xdr:nvPicPr>
        <xdr:cNvPr id="933242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15450" y="8601075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352425</xdr:colOff>
      <xdr:row>17</xdr:row>
      <xdr:rowOff>47625</xdr:rowOff>
    </xdr:from>
    <xdr:to>
      <xdr:col>8</xdr:col>
      <xdr:colOff>1495425</xdr:colOff>
      <xdr:row>18</xdr:row>
      <xdr:rowOff>0</xdr:rowOff>
    </xdr:to>
    <xdr:pic>
      <xdr:nvPicPr>
        <xdr:cNvPr id="933243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286875" y="9201150"/>
          <a:ext cx="11430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257175</xdr:colOff>
      <xdr:row>20</xdr:row>
      <xdr:rowOff>57150</xdr:rowOff>
    </xdr:from>
    <xdr:to>
      <xdr:col>8</xdr:col>
      <xdr:colOff>1457325</xdr:colOff>
      <xdr:row>21</xdr:row>
      <xdr:rowOff>0</xdr:rowOff>
    </xdr:to>
    <xdr:pic>
      <xdr:nvPicPr>
        <xdr:cNvPr id="93324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91625" y="109823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13</xdr:row>
      <xdr:rowOff>47625</xdr:rowOff>
    </xdr:from>
    <xdr:to>
      <xdr:col>7</xdr:col>
      <xdr:colOff>1295400</xdr:colOff>
      <xdr:row>14</xdr:row>
      <xdr:rowOff>0</xdr:rowOff>
    </xdr:to>
    <xdr:pic>
      <xdr:nvPicPr>
        <xdr:cNvPr id="933245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683895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16</xdr:row>
      <xdr:rowOff>38100</xdr:rowOff>
    </xdr:from>
    <xdr:to>
      <xdr:col>7</xdr:col>
      <xdr:colOff>1295400</xdr:colOff>
      <xdr:row>17</xdr:row>
      <xdr:rowOff>0</xdr:rowOff>
    </xdr:to>
    <xdr:pic>
      <xdr:nvPicPr>
        <xdr:cNvPr id="93324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8601075"/>
          <a:ext cx="1219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17</xdr:row>
      <xdr:rowOff>38100</xdr:rowOff>
    </xdr:from>
    <xdr:to>
      <xdr:col>7</xdr:col>
      <xdr:colOff>1295400</xdr:colOff>
      <xdr:row>18</xdr:row>
      <xdr:rowOff>0</xdr:rowOff>
    </xdr:to>
    <xdr:pic>
      <xdr:nvPicPr>
        <xdr:cNvPr id="93324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9191625"/>
          <a:ext cx="1219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20</xdr:row>
      <xdr:rowOff>38100</xdr:rowOff>
    </xdr:from>
    <xdr:to>
      <xdr:col>7</xdr:col>
      <xdr:colOff>1295400</xdr:colOff>
      <xdr:row>21</xdr:row>
      <xdr:rowOff>0</xdr:rowOff>
    </xdr:to>
    <xdr:pic>
      <xdr:nvPicPr>
        <xdr:cNvPr id="93324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10425" y="10963275"/>
          <a:ext cx="12192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23</xdr:row>
      <xdr:rowOff>47625</xdr:rowOff>
    </xdr:from>
    <xdr:to>
      <xdr:col>7</xdr:col>
      <xdr:colOff>1228725</xdr:colOff>
      <xdr:row>24</xdr:row>
      <xdr:rowOff>9525</xdr:rowOff>
    </xdr:to>
    <xdr:pic>
      <xdr:nvPicPr>
        <xdr:cNvPr id="93324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553325" y="12487275"/>
          <a:ext cx="5524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24</xdr:row>
      <xdr:rowOff>28575</xdr:rowOff>
    </xdr:from>
    <xdr:to>
      <xdr:col>7</xdr:col>
      <xdr:colOff>1200150</xdr:colOff>
      <xdr:row>25</xdr:row>
      <xdr:rowOff>0</xdr:rowOff>
    </xdr:to>
    <xdr:pic>
      <xdr:nvPicPr>
        <xdr:cNvPr id="933250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524750" y="13068300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39</xdr:row>
      <xdr:rowOff>47625</xdr:rowOff>
    </xdr:from>
    <xdr:to>
      <xdr:col>7</xdr:col>
      <xdr:colOff>1323975</xdr:colOff>
      <xdr:row>40</xdr:row>
      <xdr:rowOff>0</xdr:rowOff>
    </xdr:to>
    <xdr:pic>
      <xdr:nvPicPr>
        <xdr:cNvPr id="933251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39000" y="2219325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39</xdr:row>
      <xdr:rowOff>47625</xdr:rowOff>
    </xdr:from>
    <xdr:to>
      <xdr:col>8</xdr:col>
      <xdr:colOff>1543050</xdr:colOff>
      <xdr:row>40</xdr:row>
      <xdr:rowOff>0</xdr:rowOff>
    </xdr:to>
    <xdr:pic>
      <xdr:nvPicPr>
        <xdr:cNvPr id="93325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77350" y="22193250"/>
          <a:ext cx="1200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33</xdr:row>
      <xdr:rowOff>19050</xdr:rowOff>
    </xdr:from>
    <xdr:to>
      <xdr:col>7</xdr:col>
      <xdr:colOff>1314450</xdr:colOff>
      <xdr:row>34</xdr:row>
      <xdr:rowOff>0</xdr:rowOff>
    </xdr:to>
    <xdr:pic>
      <xdr:nvPicPr>
        <xdr:cNvPr id="93325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 rot="-5400000">
          <a:off x="7539038" y="18283237"/>
          <a:ext cx="5715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36</xdr:row>
      <xdr:rowOff>38100</xdr:rowOff>
    </xdr:from>
    <xdr:to>
      <xdr:col>7</xdr:col>
      <xdr:colOff>1333500</xdr:colOff>
      <xdr:row>37</xdr:row>
      <xdr:rowOff>0</xdr:rowOff>
    </xdr:to>
    <xdr:pic>
      <xdr:nvPicPr>
        <xdr:cNvPr id="93325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0800000">
          <a:off x="7219950" y="20412075"/>
          <a:ext cx="1247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37</xdr:row>
      <xdr:rowOff>47625</xdr:rowOff>
    </xdr:from>
    <xdr:to>
      <xdr:col>7</xdr:col>
      <xdr:colOff>1314450</xdr:colOff>
      <xdr:row>38</xdr:row>
      <xdr:rowOff>0</xdr:rowOff>
    </xdr:to>
    <xdr:pic>
      <xdr:nvPicPr>
        <xdr:cNvPr id="933255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0800000">
          <a:off x="7200900" y="21012150"/>
          <a:ext cx="1247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21</xdr:row>
      <xdr:rowOff>38100</xdr:rowOff>
    </xdr:from>
    <xdr:to>
      <xdr:col>7</xdr:col>
      <xdr:colOff>1285875</xdr:colOff>
      <xdr:row>22</xdr:row>
      <xdr:rowOff>0</xdr:rowOff>
    </xdr:to>
    <xdr:pic>
      <xdr:nvPicPr>
        <xdr:cNvPr id="93325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19950" y="11553825"/>
          <a:ext cx="1200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22</xdr:row>
      <xdr:rowOff>38100</xdr:rowOff>
    </xdr:from>
    <xdr:to>
      <xdr:col>7</xdr:col>
      <xdr:colOff>1295400</xdr:colOff>
      <xdr:row>23</xdr:row>
      <xdr:rowOff>0</xdr:rowOff>
    </xdr:to>
    <xdr:pic>
      <xdr:nvPicPr>
        <xdr:cNvPr id="93325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29475" y="12144375"/>
          <a:ext cx="1200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26</xdr:row>
      <xdr:rowOff>38100</xdr:rowOff>
    </xdr:from>
    <xdr:to>
      <xdr:col>7</xdr:col>
      <xdr:colOff>1276350</xdr:colOff>
      <xdr:row>27</xdr:row>
      <xdr:rowOff>0</xdr:rowOff>
    </xdr:to>
    <xdr:pic>
      <xdr:nvPicPr>
        <xdr:cNvPr id="93325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10425" y="14506575"/>
          <a:ext cx="1200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27</xdr:row>
      <xdr:rowOff>47625</xdr:rowOff>
    </xdr:from>
    <xdr:to>
      <xdr:col>7</xdr:col>
      <xdr:colOff>1285875</xdr:colOff>
      <xdr:row>28</xdr:row>
      <xdr:rowOff>0</xdr:rowOff>
    </xdr:to>
    <xdr:pic>
      <xdr:nvPicPr>
        <xdr:cNvPr id="93325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 rot="10800000">
          <a:off x="7219950" y="15106650"/>
          <a:ext cx="1200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34</xdr:row>
      <xdr:rowOff>47625</xdr:rowOff>
    </xdr:from>
    <xdr:to>
      <xdr:col>7</xdr:col>
      <xdr:colOff>1323975</xdr:colOff>
      <xdr:row>35</xdr:row>
      <xdr:rowOff>0</xdr:rowOff>
    </xdr:to>
    <xdr:pic>
      <xdr:nvPicPr>
        <xdr:cNvPr id="93326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 rot="5400000">
          <a:off x="7567612" y="18892838"/>
          <a:ext cx="54292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35</xdr:row>
      <xdr:rowOff>47625</xdr:rowOff>
    </xdr:from>
    <xdr:to>
      <xdr:col>7</xdr:col>
      <xdr:colOff>1323975</xdr:colOff>
      <xdr:row>36</xdr:row>
      <xdr:rowOff>0</xdr:rowOff>
    </xdr:to>
    <xdr:pic>
      <xdr:nvPicPr>
        <xdr:cNvPr id="93326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 rot="5400000">
          <a:off x="7562850" y="19478625"/>
          <a:ext cx="5429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40</xdr:row>
      <xdr:rowOff>47625</xdr:rowOff>
    </xdr:from>
    <xdr:to>
      <xdr:col>7</xdr:col>
      <xdr:colOff>1314450</xdr:colOff>
      <xdr:row>41</xdr:row>
      <xdr:rowOff>0</xdr:rowOff>
    </xdr:to>
    <xdr:pic>
      <xdr:nvPicPr>
        <xdr:cNvPr id="93326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2278380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333375</xdr:colOff>
      <xdr:row>40</xdr:row>
      <xdr:rowOff>47625</xdr:rowOff>
    </xdr:from>
    <xdr:to>
      <xdr:col>8</xdr:col>
      <xdr:colOff>1533525</xdr:colOff>
      <xdr:row>41</xdr:row>
      <xdr:rowOff>0</xdr:rowOff>
    </xdr:to>
    <xdr:pic>
      <xdr:nvPicPr>
        <xdr:cNvPr id="933263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67825" y="22783800"/>
          <a:ext cx="12001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41</xdr:row>
      <xdr:rowOff>57150</xdr:rowOff>
    </xdr:from>
    <xdr:to>
      <xdr:col>7</xdr:col>
      <xdr:colOff>1323975</xdr:colOff>
      <xdr:row>42</xdr:row>
      <xdr:rowOff>0</xdr:rowOff>
    </xdr:to>
    <xdr:pic>
      <xdr:nvPicPr>
        <xdr:cNvPr id="93326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39000" y="2338387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342900</xdr:colOff>
      <xdr:row>41</xdr:row>
      <xdr:rowOff>57150</xdr:rowOff>
    </xdr:from>
    <xdr:to>
      <xdr:col>8</xdr:col>
      <xdr:colOff>1543050</xdr:colOff>
      <xdr:row>42</xdr:row>
      <xdr:rowOff>0</xdr:rowOff>
    </xdr:to>
    <xdr:pic>
      <xdr:nvPicPr>
        <xdr:cNvPr id="93326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77350" y="2338387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42</xdr:row>
      <xdr:rowOff>57150</xdr:rowOff>
    </xdr:from>
    <xdr:to>
      <xdr:col>7</xdr:col>
      <xdr:colOff>1314450</xdr:colOff>
      <xdr:row>43</xdr:row>
      <xdr:rowOff>0</xdr:rowOff>
    </xdr:to>
    <xdr:pic>
      <xdr:nvPicPr>
        <xdr:cNvPr id="93326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10800000">
          <a:off x="7229475" y="23974425"/>
          <a:ext cx="12192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333375</xdr:colOff>
      <xdr:row>42</xdr:row>
      <xdr:rowOff>57150</xdr:rowOff>
    </xdr:from>
    <xdr:to>
      <xdr:col>8</xdr:col>
      <xdr:colOff>1533525</xdr:colOff>
      <xdr:row>43</xdr:row>
      <xdr:rowOff>0</xdr:rowOff>
    </xdr:to>
    <xdr:pic>
      <xdr:nvPicPr>
        <xdr:cNvPr id="933267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67825" y="239744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43</xdr:row>
      <xdr:rowOff>47625</xdr:rowOff>
    </xdr:from>
    <xdr:to>
      <xdr:col>7</xdr:col>
      <xdr:colOff>1295400</xdr:colOff>
      <xdr:row>44</xdr:row>
      <xdr:rowOff>0</xdr:rowOff>
    </xdr:to>
    <xdr:pic>
      <xdr:nvPicPr>
        <xdr:cNvPr id="93326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48525" y="24555450"/>
          <a:ext cx="11811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44</xdr:row>
      <xdr:rowOff>28575</xdr:rowOff>
    </xdr:from>
    <xdr:to>
      <xdr:col>7</xdr:col>
      <xdr:colOff>1285875</xdr:colOff>
      <xdr:row>45</xdr:row>
      <xdr:rowOff>0</xdr:rowOff>
    </xdr:to>
    <xdr:pic>
      <xdr:nvPicPr>
        <xdr:cNvPr id="9332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51269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45</xdr:row>
      <xdr:rowOff>28575</xdr:rowOff>
    </xdr:from>
    <xdr:to>
      <xdr:col>7</xdr:col>
      <xdr:colOff>1285875</xdr:colOff>
      <xdr:row>46</xdr:row>
      <xdr:rowOff>0</xdr:rowOff>
    </xdr:to>
    <xdr:pic>
      <xdr:nvPicPr>
        <xdr:cNvPr id="933270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571750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46</xdr:row>
      <xdr:rowOff>28575</xdr:rowOff>
    </xdr:from>
    <xdr:to>
      <xdr:col>7</xdr:col>
      <xdr:colOff>1285875</xdr:colOff>
      <xdr:row>47</xdr:row>
      <xdr:rowOff>0</xdr:rowOff>
    </xdr:to>
    <xdr:pic>
      <xdr:nvPicPr>
        <xdr:cNvPr id="933271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63080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47</xdr:row>
      <xdr:rowOff>28575</xdr:rowOff>
    </xdr:from>
    <xdr:to>
      <xdr:col>7</xdr:col>
      <xdr:colOff>1285875</xdr:colOff>
      <xdr:row>48</xdr:row>
      <xdr:rowOff>0</xdr:rowOff>
    </xdr:to>
    <xdr:pic>
      <xdr:nvPicPr>
        <xdr:cNvPr id="933272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689860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48</xdr:row>
      <xdr:rowOff>28575</xdr:rowOff>
    </xdr:from>
    <xdr:to>
      <xdr:col>7</xdr:col>
      <xdr:colOff>1285875</xdr:colOff>
      <xdr:row>49</xdr:row>
      <xdr:rowOff>0</xdr:rowOff>
    </xdr:to>
    <xdr:pic>
      <xdr:nvPicPr>
        <xdr:cNvPr id="93327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7489150"/>
          <a:ext cx="11811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49</xdr:row>
      <xdr:rowOff>38100</xdr:rowOff>
    </xdr:from>
    <xdr:to>
      <xdr:col>7</xdr:col>
      <xdr:colOff>1285875</xdr:colOff>
      <xdr:row>50</xdr:row>
      <xdr:rowOff>0</xdr:rowOff>
    </xdr:to>
    <xdr:pic>
      <xdr:nvPicPr>
        <xdr:cNvPr id="933274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8089225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50</xdr:row>
      <xdr:rowOff>38100</xdr:rowOff>
    </xdr:from>
    <xdr:to>
      <xdr:col>7</xdr:col>
      <xdr:colOff>1285875</xdr:colOff>
      <xdr:row>51</xdr:row>
      <xdr:rowOff>0</xdr:rowOff>
    </xdr:to>
    <xdr:pic>
      <xdr:nvPicPr>
        <xdr:cNvPr id="933275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239000" y="28679775"/>
          <a:ext cx="11811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9</xdr:row>
      <xdr:rowOff>180975</xdr:rowOff>
    </xdr:from>
    <xdr:to>
      <xdr:col>7</xdr:col>
      <xdr:colOff>1314450</xdr:colOff>
      <xdr:row>10</xdr:row>
      <xdr:rowOff>0</xdr:rowOff>
    </xdr:to>
    <xdr:pic>
      <xdr:nvPicPr>
        <xdr:cNvPr id="933276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0425" y="4610100"/>
          <a:ext cx="12382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95250</xdr:colOff>
      <xdr:row>14</xdr:row>
      <xdr:rowOff>114300</xdr:rowOff>
    </xdr:from>
    <xdr:to>
      <xdr:col>7</xdr:col>
      <xdr:colOff>1362075</xdr:colOff>
      <xdr:row>15</xdr:row>
      <xdr:rowOff>0</xdr:rowOff>
    </xdr:to>
    <xdr:pic>
      <xdr:nvPicPr>
        <xdr:cNvPr id="93327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29475" y="7496175"/>
          <a:ext cx="1266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15</xdr:row>
      <xdr:rowOff>104775</xdr:rowOff>
    </xdr:from>
    <xdr:to>
      <xdr:col>7</xdr:col>
      <xdr:colOff>1352550</xdr:colOff>
      <xdr:row>16</xdr:row>
      <xdr:rowOff>0</xdr:rowOff>
    </xdr:to>
    <xdr:pic>
      <xdr:nvPicPr>
        <xdr:cNvPr id="933278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219950" y="8077200"/>
          <a:ext cx="12668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15</xdr:row>
      <xdr:rowOff>76200</xdr:rowOff>
    </xdr:from>
    <xdr:to>
      <xdr:col>8</xdr:col>
      <xdr:colOff>1400175</xdr:colOff>
      <xdr:row>16</xdr:row>
      <xdr:rowOff>0</xdr:rowOff>
    </xdr:to>
    <xdr:pic>
      <xdr:nvPicPr>
        <xdr:cNvPr id="9332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9439275" y="8048625"/>
          <a:ext cx="8953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304800</xdr:colOff>
      <xdr:row>14</xdr:row>
      <xdr:rowOff>47625</xdr:rowOff>
    </xdr:from>
    <xdr:to>
      <xdr:col>8</xdr:col>
      <xdr:colOff>1419225</xdr:colOff>
      <xdr:row>15</xdr:row>
      <xdr:rowOff>0</xdr:rowOff>
    </xdr:to>
    <xdr:pic>
      <xdr:nvPicPr>
        <xdr:cNvPr id="933280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9239250" y="7429500"/>
          <a:ext cx="11144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238125</xdr:colOff>
      <xdr:row>12</xdr:row>
      <xdr:rowOff>57150</xdr:rowOff>
    </xdr:from>
    <xdr:to>
      <xdr:col>7</xdr:col>
      <xdr:colOff>1238250</xdr:colOff>
      <xdr:row>13</xdr:row>
      <xdr:rowOff>0</xdr:rowOff>
    </xdr:to>
    <xdr:pic>
      <xdr:nvPicPr>
        <xdr:cNvPr id="9332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372350" y="6257925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11</xdr:row>
      <xdr:rowOff>38100</xdr:rowOff>
    </xdr:from>
    <xdr:to>
      <xdr:col>7</xdr:col>
      <xdr:colOff>1333500</xdr:colOff>
      <xdr:row>12</xdr:row>
      <xdr:rowOff>0</xdr:rowOff>
    </xdr:to>
    <xdr:pic>
      <xdr:nvPicPr>
        <xdr:cNvPr id="93328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172325" y="5648325"/>
          <a:ext cx="12954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10</xdr:row>
      <xdr:rowOff>9525</xdr:rowOff>
    </xdr:from>
    <xdr:to>
      <xdr:col>7</xdr:col>
      <xdr:colOff>923925</xdr:colOff>
      <xdr:row>11</xdr:row>
      <xdr:rowOff>0</xdr:rowOff>
    </xdr:to>
    <xdr:pic>
      <xdr:nvPicPr>
        <xdr:cNvPr id="93328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7400925" y="5029200"/>
          <a:ext cx="6572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18</xdr:row>
      <xdr:rowOff>57150</xdr:rowOff>
    </xdr:from>
    <xdr:to>
      <xdr:col>8</xdr:col>
      <xdr:colOff>1428750</xdr:colOff>
      <xdr:row>19</xdr:row>
      <xdr:rowOff>0</xdr:rowOff>
    </xdr:to>
    <xdr:pic>
      <xdr:nvPicPr>
        <xdr:cNvPr id="93328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63050" y="9801225"/>
          <a:ext cx="1200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19</xdr:row>
      <xdr:rowOff>28575</xdr:rowOff>
    </xdr:from>
    <xdr:to>
      <xdr:col>8</xdr:col>
      <xdr:colOff>1428750</xdr:colOff>
      <xdr:row>20</xdr:row>
      <xdr:rowOff>0</xdr:rowOff>
    </xdr:to>
    <xdr:pic>
      <xdr:nvPicPr>
        <xdr:cNvPr id="933285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63050" y="10363200"/>
          <a:ext cx="12001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18</xdr:row>
      <xdr:rowOff>133350</xdr:rowOff>
    </xdr:from>
    <xdr:to>
      <xdr:col>7</xdr:col>
      <xdr:colOff>1352550</xdr:colOff>
      <xdr:row>19</xdr:row>
      <xdr:rowOff>0</xdr:rowOff>
    </xdr:to>
    <xdr:pic>
      <xdr:nvPicPr>
        <xdr:cNvPr id="93328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72325" y="9877425"/>
          <a:ext cx="13144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19</xdr:row>
      <xdr:rowOff>85725</xdr:rowOff>
    </xdr:from>
    <xdr:to>
      <xdr:col>7</xdr:col>
      <xdr:colOff>1343025</xdr:colOff>
      <xdr:row>20</xdr:row>
      <xdr:rowOff>0</xdr:rowOff>
    </xdr:to>
    <xdr:pic>
      <xdr:nvPicPr>
        <xdr:cNvPr id="93328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7162800" y="10420350"/>
          <a:ext cx="1314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66675</xdr:colOff>
      <xdr:row>38</xdr:row>
      <xdr:rowOff>47625</xdr:rowOff>
    </xdr:from>
    <xdr:to>
      <xdr:col>7</xdr:col>
      <xdr:colOff>1314450</xdr:colOff>
      <xdr:row>39</xdr:row>
      <xdr:rowOff>0</xdr:rowOff>
    </xdr:to>
    <xdr:pic>
      <xdr:nvPicPr>
        <xdr:cNvPr id="933288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 rot="10800000">
          <a:off x="7200900" y="21602700"/>
          <a:ext cx="1247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142875</xdr:colOff>
      <xdr:row>25</xdr:row>
      <xdr:rowOff>9525</xdr:rowOff>
    </xdr:from>
    <xdr:to>
      <xdr:col>7</xdr:col>
      <xdr:colOff>1209675</xdr:colOff>
      <xdr:row>26</xdr:row>
      <xdr:rowOff>0</xdr:rowOff>
    </xdr:to>
    <xdr:pic>
      <xdr:nvPicPr>
        <xdr:cNvPr id="93328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 rot="5400000">
          <a:off x="7519987" y="13644563"/>
          <a:ext cx="5810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O185"/>
  <sheetViews>
    <sheetView topLeftCell="A80" zoomScale="150" zoomScaleNormal="150" zoomScaleSheetLayoutView="100" zoomScalePageLayoutView="140" workbookViewId="0">
      <selection activeCell="I89" sqref="I89"/>
    </sheetView>
  </sheetViews>
  <sheetFormatPr defaultColWidth="9.140625" defaultRowHeight="12.75"/>
  <cols>
    <col min="1" max="1" width="3.28515625" style="12" customWidth="1"/>
    <col min="2" max="2" width="13.85546875" style="12" customWidth="1"/>
    <col min="3" max="3" width="12.7109375" style="12" customWidth="1"/>
    <col min="4" max="4" width="16.5703125" style="12" customWidth="1"/>
    <col min="5" max="5" width="36.140625" style="291" customWidth="1"/>
    <col min="6" max="6" width="33" style="291" customWidth="1"/>
    <col min="7" max="7" width="10.42578125" style="69" customWidth="1"/>
    <col min="8" max="8" width="10.42578125" style="11" customWidth="1"/>
    <col min="9" max="9" width="10.42578125" style="69" customWidth="1"/>
    <col min="10" max="10" width="10.42578125" style="11" customWidth="1"/>
    <col min="11" max="11" width="18.7109375" style="12" customWidth="1"/>
    <col min="12" max="12" width="0.42578125" style="12" hidden="1" customWidth="1"/>
    <col min="13" max="13" width="20" style="13" customWidth="1"/>
    <col min="14" max="15" width="6.7109375" style="11" customWidth="1"/>
    <col min="16" max="16384" width="9.140625" style="6"/>
  </cols>
  <sheetData>
    <row r="1" spans="1:15" s="4" customFormat="1" ht="30" customHeight="1">
      <c r="A1" s="504" t="s">
        <v>46</v>
      </c>
      <c r="B1" s="504"/>
      <c r="C1" s="504"/>
      <c r="D1" s="504"/>
      <c r="E1" s="504"/>
      <c r="F1" s="504"/>
      <c r="G1" s="504"/>
      <c r="H1" s="504"/>
      <c r="I1" s="504"/>
      <c r="J1" s="504"/>
      <c r="K1" s="56"/>
      <c r="L1" s="56"/>
      <c r="M1" s="56"/>
      <c r="N1" s="56"/>
      <c r="O1" s="56"/>
    </row>
    <row r="2" spans="1:15" s="9" customFormat="1" ht="26.25" thickBot="1">
      <c r="C2" s="505" t="s">
        <v>585</v>
      </c>
      <c r="D2" s="505"/>
      <c r="E2" s="505"/>
      <c r="F2" s="505"/>
      <c r="G2" s="505"/>
      <c r="H2" s="505"/>
      <c r="I2" s="505"/>
      <c r="J2" s="505"/>
      <c r="K2" s="55"/>
      <c r="L2" s="55"/>
      <c r="M2" s="55"/>
      <c r="N2" s="55"/>
      <c r="O2" s="55"/>
    </row>
    <row r="3" spans="1:15" s="9" customFormat="1" ht="15.75" customHeight="1" thickBot="1">
      <c r="A3" s="506"/>
      <c r="B3" s="506"/>
      <c r="C3" s="506"/>
      <c r="D3" s="506"/>
      <c r="E3" s="506"/>
      <c r="F3" s="506"/>
      <c r="G3" s="506"/>
      <c r="H3" s="507"/>
      <c r="I3" s="508" t="s">
        <v>1256</v>
      </c>
      <c r="J3" s="509"/>
      <c r="K3" s="57"/>
      <c r="L3" s="57"/>
      <c r="M3" s="57"/>
      <c r="N3" s="57"/>
      <c r="O3" s="57"/>
    </row>
    <row r="4" spans="1:15" s="9" customFormat="1" ht="16.5" thickBot="1">
      <c r="A4" s="510"/>
      <c r="B4" s="510"/>
      <c r="C4" s="510"/>
      <c r="D4" s="510"/>
      <c r="E4" s="510"/>
      <c r="F4" s="510"/>
      <c r="G4" s="510"/>
      <c r="H4" s="511"/>
      <c r="I4" s="512">
        <v>0</v>
      </c>
      <c r="J4" s="513"/>
      <c r="K4" s="54"/>
      <c r="L4" s="54"/>
      <c r="M4" s="54"/>
      <c r="N4" s="54"/>
      <c r="O4" s="54"/>
    </row>
    <row r="5" spans="1:15" s="7" customFormat="1" ht="14.25" customHeight="1">
      <c r="A5" s="496" t="s">
        <v>581</v>
      </c>
      <c r="B5" s="353"/>
      <c r="C5" s="498" t="s">
        <v>752</v>
      </c>
      <c r="D5" s="500" t="s">
        <v>751</v>
      </c>
      <c r="E5" s="500" t="s">
        <v>1635</v>
      </c>
      <c r="F5" s="376"/>
      <c r="G5" s="502" t="s">
        <v>579</v>
      </c>
      <c r="H5" s="491" t="s">
        <v>580</v>
      </c>
      <c r="I5" s="285" t="s">
        <v>579</v>
      </c>
      <c r="J5" s="285" t="s">
        <v>580</v>
      </c>
    </row>
    <row r="6" spans="1:15" ht="13.5" customHeight="1" thickBot="1">
      <c r="A6" s="497"/>
      <c r="B6" s="354"/>
      <c r="C6" s="499"/>
      <c r="D6" s="501"/>
      <c r="E6" s="501"/>
      <c r="F6" s="377"/>
      <c r="G6" s="503"/>
      <c r="H6" s="492"/>
      <c r="I6" s="155" t="s">
        <v>1257</v>
      </c>
      <c r="J6" s="155" t="s">
        <v>1257</v>
      </c>
    </row>
    <row r="7" spans="1:15" s="8" customFormat="1" ht="15" customHeight="1" thickBot="1">
      <c r="A7" s="493" t="s">
        <v>1325</v>
      </c>
      <c r="B7" s="494"/>
      <c r="C7" s="494"/>
      <c r="D7" s="494"/>
      <c r="E7" s="494"/>
      <c r="F7" s="494"/>
      <c r="G7" s="494"/>
      <c r="H7" s="494"/>
      <c r="I7" s="494"/>
      <c r="J7" s="495"/>
    </row>
    <row r="8" spans="1:15" s="8" customFormat="1" ht="13.5" customHeight="1" thickBot="1">
      <c r="A8" s="493" t="s">
        <v>477</v>
      </c>
      <c r="B8" s="494"/>
      <c r="C8" s="494"/>
      <c r="D8" s="494"/>
      <c r="E8" s="494"/>
      <c r="F8" s="494"/>
      <c r="G8" s="494"/>
      <c r="H8" s="494"/>
      <c r="I8" s="494"/>
      <c r="J8" s="495"/>
    </row>
    <row r="9" spans="1:15">
      <c r="A9" s="19">
        <v>1</v>
      </c>
      <c r="B9" s="326">
        <v>2571118691</v>
      </c>
      <c r="C9" s="355" t="s">
        <v>1326</v>
      </c>
      <c r="D9" s="359" t="s">
        <v>624</v>
      </c>
      <c r="E9" s="288" t="s">
        <v>2239</v>
      </c>
      <c r="F9" s="106" t="s">
        <v>1827</v>
      </c>
      <c r="G9" s="362">
        <v>277</v>
      </c>
      <c r="H9" s="290">
        <f>G9*1.22</f>
        <v>337.94</v>
      </c>
      <c r="I9" s="362">
        <f>J9/1.22</f>
        <v>277</v>
      </c>
      <c r="J9" s="290">
        <f t="shared" ref="J9:J23" si="0">H9-(H9*$I$4)</f>
        <v>337.94</v>
      </c>
    </row>
    <row r="10" spans="1:15" ht="22.5">
      <c r="A10" s="19">
        <v>2</v>
      </c>
      <c r="B10" s="221">
        <v>2571118692</v>
      </c>
      <c r="C10" s="355" t="s">
        <v>1327</v>
      </c>
      <c r="D10" s="224" t="s">
        <v>624</v>
      </c>
      <c r="E10" s="288" t="s">
        <v>2240</v>
      </c>
      <c r="F10" s="313" t="s">
        <v>1827</v>
      </c>
      <c r="G10" s="289">
        <v>314</v>
      </c>
      <c r="H10" s="290">
        <f t="shared" ref="H10:H23" si="1">G10*1.22</f>
        <v>383.08</v>
      </c>
      <c r="I10" s="362">
        <f t="shared" ref="I10:I23" si="2">J10/1.22</f>
        <v>314</v>
      </c>
      <c r="J10" s="290">
        <f t="shared" si="0"/>
        <v>383.08</v>
      </c>
    </row>
    <row r="11" spans="1:15">
      <c r="A11" s="19">
        <v>3</v>
      </c>
      <c r="B11" s="221">
        <v>2571118600</v>
      </c>
      <c r="C11" s="355" t="s">
        <v>1328</v>
      </c>
      <c r="D11" s="119" t="s">
        <v>625</v>
      </c>
      <c r="E11" s="288" t="s">
        <v>2241</v>
      </c>
      <c r="F11" s="313" t="s">
        <v>1828</v>
      </c>
      <c r="G11" s="289">
        <v>281.14999999999998</v>
      </c>
      <c r="H11" s="290">
        <f t="shared" si="1"/>
        <v>343.00299999999999</v>
      </c>
      <c r="I11" s="362">
        <f t="shared" si="2"/>
        <v>281.14999999999998</v>
      </c>
      <c r="J11" s="290">
        <f t="shared" si="0"/>
        <v>343.00299999999999</v>
      </c>
    </row>
    <row r="12" spans="1:15" ht="22.5">
      <c r="A12" s="19">
        <v>4</v>
      </c>
      <c r="B12" s="221">
        <v>2571118601</v>
      </c>
      <c r="C12" s="355" t="s">
        <v>1329</v>
      </c>
      <c r="D12" s="119" t="s">
        <v>753</v>
      </c>
      <c r="E12" s="288" t="s">
        <v>2233</v>
      </c>
      <c r="F12" s="313" t="s">
        <v>2111</v>
      </c>
      <c r="G12" s="289">
        <v>324.77999999999997</v>
      </c>
      <c r="H12" s="290">
        <f t="shared" si="1"/>
        <v>396.23159999999996</v>
      </c>
      <c r="I12" s="362">
        <f t="shared" si="2"/>
        <v>324.77999999999997</v>
      </c>
      <c r="J12" s="290">
        <f t="shared" si="0"/>
        <v>396.23159999999996</v>
      </c>
    </row>
    <row r="13" spans="1:15">
      <c r="A13" s="19">
        <v>5</v>
      </c>
      <c r="B13" s="221">
        <v>2571110025</v>
      </c>
      <c r="C13" s="355" t="s">
        <v>1330</v>
      </c>
      <c r="D13" s="119" t="s">
        <v>2144</v>
      </c>
      <c r="E13" s="288" t="s">
        <v>2242</v>
      </c>
      <c r="F13" s="313" t="s">
        <v>2112</v>
      </c>
      <c r="G13" s="289">
        <v>141.18</v>
      </c>
      <c r="H13" s="290">
        <f t="shared" si="1"/>
        <v>172.2396</v>
      </c>
      <c r="I13" s="362">
        <f t="shared" si="2"/>
        <v>141.18</v>
      </c>
      <c r="J13" s="290">
        <f t="shared" si="0"/>
        <v>172.2396</v>
      </c>
    </row>
    <row r="14" spans="1:15" ht="22.5">
      <c r="A14" s="19">
        <v>6</v>
      </c>
      <c r="B14" s="221">
        <v>2571110027</v>
      </c>
      <c r="C14" s="355" t="s">
        <v>1331</v>
      </c>
      <c r="D14" s="119" t="s">
        <v>2145</v>
      </c>
      <c r="E14" s="288" t="s">
        <v>2243</v>
      </c>
      <c r="F14" s="313" t="s">
        <v>2146</v>
      </c>
      <c r="G14" s="289">
        <v>182.06</v>
      </c>
      <c r="H14" s="290">
        <f t="shared" si="1"/>
        <v>222.11320000000001</v>
      </c>
      <c r="I14" s="362">
        <f t="shared" si="2"/>
        <v>182.06</v>
      </c>
      <c r="J14" s="290">
        <f t="shared" si="0"/>
        <v>222.11320000000001</v>
      </c>
    </row>
    <row r="15" spans="1:15" ht="22.5">
      <c r="A15" s="19">
        <v>7</v>
      </c>
      <c r="B15" s="221">
        <v>2571110028</v>
      </c>
      <c r="C15" s="355" t="s">
        <v>1332</v>
      </c>
      <c r="D15" s="119" t="s">
        <v>2230</v>
      </c>
      <c r="E15" s="288" t="s">
        <v>2280</v>
      </c>
      <c r="F15" s="313" t="s">
        <v>2146</v>
      </c>
      <c r="G15" s="289">
        <v>205.36</v>
      </c>
      <c r="H15" s="290">
        <f t="shared" si="1"/>
        <v>250.53920000000002</v>
      </c>
      <c r="I15" s="362">
        <f t="shared" si="2"/>
        <v>205.36</v>
      </c>
      <c r="J15" s="290">
        <f t="shared" si="0"/>
        <v>250.53920000000002</v>
      </c>
    </row>
    <row r="16" spans="1:15" ht="22.5">
      <c r="A16" s="19">
        <v>8</v>
      </c>
      <c r="B16" s="221">
        <v>2571110029</v>
      </c>
      <c r="C16" s="355" t="s">
        <v>1333</v>
      </c>
      <c r="D16" s="119" t="s">
        <v>2231</v>
      </c>
      <c r="E16" s="288" t="s">
        <v>2244</v>
      </c>
      <c r="F16" s="313" t="s">
        <v>2146</v>
      </c>
      <c r="G16" s="289">
        <v>188.84</v>
      </c>
      <c r="H16" s="290">
        <f t="shared" si="1"/>
        <v>230.38480000000001</v>
      </c>
      <c r="I16" s="362">
        <f t="shared" si="2"/>
        <v>188.84</v>
      </c>
      <c r="J16" s="290">
        <f t="shared" si="0"/>
        <v>230.38480000000001</v>
      </c>
    </row>
    <row r="17" spans="1:10" ht="213.75">
      <c r="A17" s="19">
        <v>9</v>
      </c>
      <c r="B17" s="221">
        <v>2571111769</v>
      </c>
      <c r="C17" s="355" t="s">
        <v>1334</v>
      </c>
      <c r="D17" s="119" t="s">
        <v>0</v>
      </c>
      <c r="E17" s="288" t="s">
        <v>2245</v>
      </c>
      <c r="F17" s="313" t="s">
        <v>2114</v>
      </c>
      <c r="G17" s="289">
        <v>197.55</v>
      </c>
      <c r="H17" s="290">
        <f t="shared" si="1"/>
        <v>241.011</v>
      </c>
      <c r="I17" s="362">
        <f t="shared" si="2"/>
        <v>197.55</v>
      </c>
      <c r="J17" s="290">
        <f t="shared" si="0"/>
        <v>241.011</v>
      </c>
    </row>
    <row r="18" spans="1:10" ht="292.5">
      <c r="A18" s="19">
        <v>10</v>
      </c>
      <c r="B18" s="221" t="s">
        <v>121</v>
      </c>
      <c r="C18" s="355" t="s">
        <v>1335</v>
      </c>
      <c r="D18" s="224" t="s">
        <v>0</v>
      </c>
      <c r="E18" s="288" t="s">
        <v>2281</v>
      </c>
      <c r="F18" s="313" t="s">
        <v>2278</v>
      </c>
      <c r="G18" s="289">
        <v>222.07</v>
      </c>
      <c r="H18" s="290">
        <f t="shared" si="1"/>
        <v>270.92539999999997</v>
      </c>
      <c r="I18" s="362">
        <f t="shared" si="2"/>
        <v>222.06999999999996</v>
      </c>
      <c r="J18" s="290">
        <f t="shared" si="0"/>
        <v>270.92539999999997</v>
      </c>
    </row>
    <row r="19" spans="1:10" ht="22.5">
      <c r="A19" s="19">
        <v>11</v>
      </c>
      <c r="B19" s="221">
        <v>2571111775</v>
      </c>
      <c r="C19" s="355" t="s">
        <v>2109</v>
      </c>
      <c r="D19" s="119" t="s">
        <v>1</v>
      </c>
      <c r="E19" s="288" t="s">
        <v>2282</v>
      </c>
      <c r="F19" s="313" t="s">
        <v>2115</v>
      </c>
      <c r="G19" s="289">
        <v>231.52</v>
      </c>
      <c r="H19" s="290">
        <f t="shared" si="1"/>
        <v>282.45440000000002</v>
      </c>
      <c r="I19" s="362">
        <f t="shared" si="2"/>
        <v>231.52</v>
      </c>
      <c r="J19" s="290">
        <f t="shared" si="0"/>
        <v>282.45440000000002</v>
      </c>
    </row>
    <row r="20" spans="1:10" ht="270">
      <c r="A20" s="19">
        <v>12</v>
      </c>
      <c r="B20" s="328">
        <v>2571111774</v>
      </c>
      <c r="C20" s="355" t="s">
        <v>1336</v>
      </c>
      <c r="D20" s="119" t="s">
        <v>483</v>
      </c>
      <c r="E20" s="288" t="s">
        <v>2283</v>
      </c>
      <c r="F20" s="313" t="s">
        <v>2116</v>
      </c>
      <c r="G20" s="289">
        <v>231.52</v>
      </c>
      <c r="H20" s="290">
        <f t="shared" si="1"/>
        <v>282.45440000000002</v>
      </c>
      <c r="I20" s="362">
        <f t="shared" si="2"/>
        <v>231.52</v>
      </c>
      <c r="J20" s="290">
        <f t="shared" si="0"/>
        <v>282.45440000000002</v>
      </c>
    </row>
    <row r="21" spans="1:10" ht="22.5">
      <c r="A21" s="19">
        <v>13</v>
      </c>
      <c r="B21" s="327">
        <v>2571111778</v>
      </c>
      <c r="C21" s="355" t="s">
        <v>2110</v>
      </c>
      <c r="D21" s="119" t="s">
        <v>1</v>
      </c>
      <c r="E21" s="288" t="s">
        <v>2284</v>
      </c>
      <c r="F21" s="313"/>
      <c r="G21" s="289">
        <v>264.14999999999998</v>
      </c>
      <c r="H21" s="290">
        <f t="shared" si="1"/>
        <v>322.26299999999998</v>
      </c>
      <c r="I21" s="362">
        <f t="shared" si="2"/>
        <v>264.14999999999998</v>
      </c>
      <c r="J21" s="290">
        <f t="shared" si="0"/>
        <v>322.26299999999998</v>
      </c>
    </row>
    <row r="22" spans="1:10">
      <c r="A22" s="19">
        <v>14</v>
      </c>
      <c r="B22" s="221">
        <v>2571111795</v>
      </c>
      <c r="C22" s="355" t="s">
        <v>1337</v>
      </c>
      <c r="D22" s="119" t="s">
        <v>2</v>
      </c>
      <c r="E22" s="288" t="s">
        <v>2246</v>
      </c>
      <c r="F22" s="313" t="s">
        <v>2117</v>
      </c>
      <c r="G22" s="289">
        <v>314.36</v>
      </c>
      <c r="H22" s="290">
        <f t="shared" si="1"/>
        <v>383.51920000000001</v>
      </c>
      <c r="I22" s="362">
        <f t="shared" si="2"/>
        <v>314.36</v>
      </c>
      <c r="J22" s="290">
        <f t="shared" si="0"/>
        <v>383.51920000000001</v>
      </c>
    </row>
    <row r="23" spans="1:10" ht="30" customHeight="1" thickBot="1">
      <c r="A23" s="149">
        <v>15</v>
      </c>
      <c r="B23" s="345">
        <v>2571111798</v>
      </c>
      <c r="C23" s="355" t="s">
        <v>1338</v>
      </c>
      <c r="D23" s="295" t="s">
        <v>3</v>
      </c>
      <c r="E23" s="363" t="s">
        <v>2285</v>
      </c>
      <c r="F23" s="312" t="s">
        <v>2148</v>
      </c>
      <c r="G23" s="320">
        <v>306.64999999999998</v>
      </c>
      <c r="H23" s="290">
        <f t="shared" si="1"/>
        <v>374.11299999999994</v>
      </c>
      <c r="I23" s="362">
        <f t="shared" si="2"/>
        <v>306.64999999999998</v>
      </c>
      <c r="J23" s="364">
        <f t="shared" si="0"/>
        <v>374.11299999999994</v>
      </c>
    </row>
    <row r="24" spans="1:10" ht="13.5" customHeight="1" thickBot="1">
      <c r="A24" s="493" t="s">
        <v>476</v>
      </c>
      <c r="B24" s="494"/>
      <c r="C24" s="494"/>
      <c r="D24" s="494"/>
      <c r="E24" s="494"/>
      <c r="F24" s="494"/>
      <c r="G24" s="494"/>
      <c r="H24" s="494"/>
      <c r="I24" s="494"/>
      <c r="J24" s="495"/>
    </row>
    <row r="25" spans="1:10">
      <c r="A25" s="19">
        <v>16</v>
      </c>
      <c r="B25" s="359" t="s">
        <v>125</v>
      </c>
      <c r="C25" s="355" t="s">
        <v>1339</v>
      </c>
      <c r="D25" s="277" t="s">
        <v>4</v>
      </c>
      <c r="E25" s="288" t="s">
        <v>2247</v>
      </c>
      <c r="F25" s="313" t="s">
        <v>2149</v>
      </c>
      <c r="G25" s="289">
        <v>121.36000000000001</v>
      </c>
      <c r="H25" s="290">
        <f>G25*1.22</f>
        <v>148.0592</v>
      </c>
      <c r="I25" s="289">
        <f>J25/1.22</f>
        <v>121.36</v>
      </c>
      <c r="J25" s="290">
        <f t="shared" ref="J25:J48" si="3">H25-(H25*$I$4)</f>
        <v>148.0592</v>
      </c>
    </row>
    <row r="26" spans="1:10" ht="45">
      <c r="A26" s="20">
        <v>17</v>
      </c>
      <c r="B26" s="224">
        <v>2571115636</v>
      </c>
      <c r="C26" s="355" t="s">
        <v>1340</v>
      </c>
      <c r="D26" s="119" t="s">
        <v>5</v>
      </c>
      <c r="E26" s="288" t="s">
        <v>2247</v>
      </c>
      <c r="F26" s="313" t="s">
        <v>2118</v>
      </c>
      <c r="G26" s="289">
        <v>191.13</v>
      </c>
      <c r="H26" s="290">
        <f t="shared" ref="H26:H63" si="4">G26*1.22</f>
        <v>233.17859999999999</v>
      </c>
      <c r="I26" s="289">
        <f t="shared" ref="I26:I63" si="5">J26/1.22</f>
        <v>191.13</v>
      </c>
      <c r="J26" s="290">
        <f t="shared" si="3"/>
        <v>233.17859999999999</v>
      </c>
    </row>
    <row r="27" spans="1:10" ht="45">
      <c r="A27" s="20">
        <v>18</v>
      </c>
      <c r="B27" s="224">
        <v>2571115634</v>
      </c>
      <c r="C27" s="355" t="s">
        <v>1341</v>
      </c>
      <c r="D27" s="119" t="s">
        <v>5</v>
      </c>
      <c r="E27" s="288" t="s">
        <v>2248</v>
      </c>
      <c r="F27" s="313" t="s">
        <v>2118</v>
      </c>
      <c r="G27" s="289">
        <v>198.44</v>
      </c>
      <c r="H27" s="290">
        <f t="shared" si="4"/>
        <v>242.0968</v>
      </c>
      <c r="I27" s="289">
        <f t="shared" si="5"/>
        <v>198.44</v>
      </c>
      <c r="J27" s="290">
        <f t="shared" si="3"/>
        <v>242.0968</v>
      </c>
    </row>
    <row r="28" spans="1:10">
      <c r="A28" s="20">
        <v>19</v>
      </c>
      <c r="B28" s="224" t="s">
        <v>127</v>
      </c>
      <c r="C28" s="355" t="s">
        <v>1342</v>
      </c>
      <c r="D28" s="119" t="s">
        <v>68</v>
      </c>
      <c r="E28" s="288" t="s">
        <v>2247</v>
      </c>
      <c r="F28" s="313" t="s">
        <v>2150</v>
      </c>
      <c r="G28" s="289">
        <v>171.79</v>
      </c>
      <c r="H28" s="290">
        <f t="shared" si="4"/>
        <v>209.5838</v>
      </c>
      <c r="I28" s="289">
        <f t="shared" si="5"/>
        <v>171.79</v>
      </c>
      <c r="J28" s="290">
        <f t="shared" si="3"/>
        <v>209.5838</v>
      </c>
    </row>
    <row r="29" spans="1:10">
      <c r="A29" s="20">
        <v>20</v>
      </c>
      <c r="B29" s="224" t="s">
        <v>128</v>
      </c>
      <c r="C29" s="355" t="s">
        <v>1343</v>
      </c>
      <c r="D29" s="119" t="s">
        <v>6</v>
      </c>
      <c r="E29" s="288" t="s">
        <v>2249</v>
      </c>
      <c r="F29" s="313" t="s">
        <v>2147</v>
      </c>
      <c r="G29" s="289">
        <v>199.68</v>
      </c>
      <c r="H29" s="290">
        <f t="shared" si="4"/>
        <v>243.6096</v>
      </c>
      <c r="I29" s="289">
        <f t="shared" si="5"/>
        <v>199.68</v>
      </c>
      <c r="J29" s="290">
        <f t="shared" si="3"/>
        <v>243.6096</v>
      </c>
    </row>
    <row r="30" spans="1:10">
      <c r="A30" s="20">
        <v>21</v>
      </c>
      <c r="B30" s="224">
        <v>2571115633</v>
      </c>
      <c r="C30" s="355" t="s">
        <v>1344</v>
      </c>
      <c r="D30" s="119" t="s">
        <v>7</v>
      </c>
      <c r="E30" s="288" t="s">
        <v>2250</v>
      </c>
      <c r="F30" s="313" t="s">
        <v>2279</v>
      </c>
      <c r="G30" s="289">
        <v>294.25</v>
      </c>
      <c r="H30" s="290">
        <f t="shared" si="4"/>
        <v>358.98500000000001</v>
      </c>
      <c r="I30" s="289">
        <f t="shared" si="5"/>
        <v>294.25</v>
      </c>
      <c r="J30" s="290">
        <f t="shared" si="3"/>
        <v>358.98500000000001</v>
      </c>
    </row>
    <row r="31" spans="1:10" ht="22.5">
      <c r="A31" s="20">
        <v>22</v>
      </c>
      <c r="B31" s="224">
        <v>2571115626</v>
      </c>
      <c r="C31" s="355" t="s">
        <v>1345</v>
      </c>
      <c r="D31" s="119" t="s">
        <v>8</v>
      </c>
      <c r="E31" s="288" t="s">
        <v>2286</v>
      </c>
      <c r="F31" s="313" t="s">
        <v>2159</v>
      </c>
      <c r="G31" s="289">
        <v>209.54</v>
      </c>
      <c r="H31" s="290">
        <f t="shared" si="4"/>
        <v>255.63879999999997</v>
      </c>
      <c r="I31" s="289">
        <f t="shared" si="5"/>
        <v>209.54</v>
      </c>
      <c r="J31" s="290">
        <f t="shared" si="3"/>
        <v>255.63879999999997</v>
      </c>
    </row>
    <row r="32" spans="1:10" ht="78.75" customHeight="1">
      <c r="A32" s="20">
        <v>23</v>
      </c>
      <c r="B32" s="360" t="s">
        <v>439</v>
      </c>
      <c r="C32" s="355" t="s">
        <v>1346</v>
      </c>
      <c r="D32" s="119" t="s">
        <v>108</v>
      </c>
      <c r="E32" s="288" t="s">
        <v>2251</v>
      </c>
      <c r="F32" s="313" t="s">
        <v>2160</v>
      </c>
      <c r="G32" s="289">
        <v>151.5</v>
      </c>
      <c r="H32" s="290">
        <f t="shared" si="4"/>
        <v>184.82999999999998</v>
      </c>
      <c r="I32" s="289">
        <f t="shared" si="5"/>
        <v>151.5</v>
      </c>
      <c r="J32" s="290">
        <f t="shared" si="3"/>
        <v>184.82999999999998</v>
      </c>
    </row>
    <row r="33" spans="1:10" ht="78.75">
      <c r="A33" s="20">
        <v>24</v>
      </c>
      <c r="B33" s="355">
        <v>2571113101</v>
      </c>
      <c r="C33" s="355" t="s">
        <v>1347</v>
      </c>
      <c r="D33" s="361" t="s">
        <v>2232</v>
      </c>
      <c r="E33" s="288" t="s">
        <v>2252</v>
      </c>
      <c r="F33" s="313" t="s">
        <v>2236</v>
      </c>
      <c r="G33" s="289">
        <v>161.85</v>
      </c>
      <c r="H33" s="290">
        <f t="shared" si="4"/>
        <v>197.45699999999999</v>
      </c>
      <c r="I33" s="289">
        <f t="shared" si="5"/>
        <v>161.85</v>
      </c>
      <c r="J33" s="290">
        <f t="shared" si="3"/>
        <v>197.45699999999999</v>
      </c>
    </row>
    <row r="34" spans="1:10" ht="33.75">
      <c r="A34" s="20">
        <v>25</v>
      </c>
      <c r="B34" s="355">
        <v>2571134001</v>
      </c>
      <c r="C34" s="117" t="s">
        <v>2224</v>
      </c>
      <c r="D34" s="361" t="s">
        <v>630</v>
      </c>
      <c r="E34" s="288" t="s">
        <v>2287</v>
      </c>
      <c r="F34" s="311" t="s">
        <v>2225</v>
      </c>
      <c r="G34" s="289">
        <v>150.02000000000001</v>
      </c>
      <c r="H34" s="290">
        <f t="shared" si="4"/>
        <v>183.02440000000001</v>
      </c>
      <c r="I34" s="289">
        <f t="shared" si="5"/>
        <v>150.02000000000001</v>
      </c>
      <c r="J34" s="290">
        <f t="shared" si="3"/>
        <v>183.02440000000001</v>
      </c>
    </row>
    <row r="35" spans="1:10" ht="22.5">
      <c r="A35" s="20">
        <v>26</v>
      </c>
      <c r="B35" s="355">
        <v>2571130162</v>
      </c>
      <c r="C35" s="355">
        <v>1130162</v>
      </c>
      <c r="D35" s="355" t="s">
        <v>631</v>
      </c>
      <c r="E35" s="288" t="s">
        <v>2227</v>
      </c>
      <c r="F35" s="311" t="s">
        <v>2226</v>
      </c>
      <c r="G35" s="289">
        <v>144.9</v>
      </c>
      <c r="H35" s="290">
        <f t="shared" si="4"/>
        <v>176.77799999999999</v>
      </c>
      <c r="I35" s="289">
        <f t="shared" si="5"/>
        <v>144.9</v>
      </c>
      <c r="J35" s="290">
        <f t="shared" si="3"/>
        <v>176.77799999999999</v>
      </c>
    </row>
    <row r="36" spans="1:10" ht="33.75">
      <c r="A36" s="20">
        <v>27</v>
      </c>
      <c r="B36" s="355">
        <v>2579218644</v>
      </c>
      <c r="C36" s="355" t="s">
        <v>1348</v>
      </c>
      <c r="D36" s="119" t="s">
        <v>632</v>
      </c>
      <c r="E36" s="288" t="s">
        <v>2253</v>
      </c>
      <c r="F36" s="311" t="s">
        <v>2228</v>
      </c>
      <c r="G36" s="289">
        <v>11</v>
      </c>
      <c r="H36" s="290">
        <f t="shared" si="4"/>
        <v>13.42</v>
      </c>
      <c r="I36" s="289">
        <f t="shared" si="5"/>
        <v>11</v>
      </c>
      <c r="J36" s="290">
        <f t="shared" si="3"/>
        <v>13.42</v>
      </c>
    </row>
    <row r="37" spans="1:10" ht="33.75">
      <c r="A37" s="287">
        <v>29</v>
      </c>
      <c r="B37" s="355">
        <v>2579240062</v>
      </c>
      <c r="C37" s="355" t="s">
        <v>1349</v>
      </c>
      <c r="D37" s="119" t="s">
        <v>634</v>
      </c>
      <c r="E37" s="288" t="s">
        <v>2234</v>
      </c>
      <c r="F37" s="311" t="s">
        <v>2235</v>
      </c>
      <c r="G37" s="289">
        <v>26.25</v>
      </c>
      <c r="H37" s="290">
        <f t="shared" si="4"/>
        <v>32.024999999999999</v>
      </c>
      <c r="I37" s="289">
        <f t="shared" si="5"/>
        <v>26.25</v>
      </c>
      <c r="J37" s="290">
        <f t="shared" si="3"/>
        <v>32.024999999999999</v>
      </c>
    </row>
    <row r="38" spans="1:10" ht="33.75">
      <c r="A38" s="20">
        <v>28</v>
      </c>
      <c r="B38" s="355">
        <v>2579241002</v>
      </c>
      <c r="C38" s="355" t="s">
        <v>1350</v>
      </c>
      <c r="D38" s="119" t="s">
        <v>633</v>
      </c>
      <c r="E38" s="288" t="s">
        <v>2238</v>
      </c>
      <c r="F38" s="311" t="s">
        <v>2237</v>
      </c>
      <c r="G38" s="289">
        <v>44.1</v>
      </c>
      <c r="H38" s="290">
        <f t="shared" si="4"/>
        <v>53.802</v>
      </c>
      <c r="I38" s="289">
        <f t="shared" si="5"/>
        <v>44.1</v>
      </c>
      <c r="J38" s="290">
        <f t="shared" si="3"/>
        <v>53.802</v>
      </c>
    </row>
    <row r="39" spans="1:10" ht="22.5">
      <c r="A39" s="20">
        <v>30</v>
      </c>
      <c r="B39" s="221" t="s">
        <v>138</v>
      </c>
      <c r="C39" s="355" t="s">
        <v>1351</v>
      </c>
      <c r="D39" s="119">
        <v>46167</v>
      </c>
      <c r="E39" s="288" t="s">
        <v>2288</v>
      </c>
      <c r="F39" s="313" t="s">
        <v>2273</v>
      </c>
      <c r="G39" s="289">
        <v>167.7</v>
      </c>
      <c r="H39" s="290">
        <f t="shared" si="4"/>
        <v>204.59399999999999</v>
      </c>
      <c r="I39" s="289">
        <f t="shared" si="5"/>
        <v>167.7</v>
      </c>
      <c r="J39" s="290">
        <f t="shared" si="3"/>
        <v>204.59399999999999</v>
      </c>
    </row>
    <row r="40" spans="1:10" ht="22.5">
      <c r="A40" s="20">
        <v>31</v>
      </c>
      <c r="B40" s="328" t="s">
        <v>1989</v>
      </c>
      <c r="C40" s="355" t="s">
        <v>1352</v>
      </c>
      <c r="D40" s="119" t="s">
        <v>440</v>
      </c>
      <c r="E40" s="288" t="s">
        <v>2289</v>
      </c>
      <c r="F40" s="313" t="s">
        <v>2273</v>
      </c>
      <c r="G40" s="289">
        <v>189.74</v>
      </c>
      <c r="H40" s="290">
        <f t="shared" si="4"/>
        <v>231.4828</v>
      </c>
      <c r="I40" s="289">
        <f t="shared" si="5"/>
        <v>189.74</v>
      </c>
      <c r="J40" s="290">
        <f t="shared" si="3"/>
        <v>231.4828</v>
      </c>
    </row>
    <row r="41" spans="1:10" ht="22.5">
      <c r="A41" s="20">
        <v>32</v>
      </c>
      <c r="B41" s="221">
        <v>2571115624</v>
      </c>
      <c r="C41" s="355" t="s">
        <v>1353</v>
      </c>
      <c r="D41" s="119" t="s">
        <v>9</v>
      </c>
      <c r="E41" s="288" t="s">
        <v>2254</v>
      </c>
      <c r="F41" s="313" t="s">
        <v>2119</v>
      </c>
      <c r="G41" s="289">
        <v>183.37</v>
      </c>
      <c r="H41" s="290">
        <f t="shared" si="4"/>
        <v>223.7114</v>
      </c>
      <c r="I41" s="289">
        <f t="shared" si="5"/>
        <v>183.37</v>
      </c>
      <c r="J41" s="290">
        <f t="shared" si="3"/>
        <v>223.7114</v>
      </c>
    </row>
    <row r="42" spans="1:10" ht="33.75">
      <c r="A42" s="20">
        <v>34</v>
      </c>
      <c r="B42" s="221" t="s">
        <v>141</v>
      </c>
      <c r="C42" s="355" t="s">
        <v>1354</v>
      </c>
      <c r="D42" s="119" t="s">
        <v>10</v>
      </c>
      <c r="E42" s="288" t="s">
        <v>2290</v>
      </c>
      <c r="F42" s="313" t="s">
        <v>2120</v>
      </c>
      <c r="G42" s="289">
        <v>150.25</v>
      </c>
      <c r="H42" s="290">
        <f t="shared" si="4"/>
        <v>183.30500000000001</v>
      </c>
      <c r="I42" s="289">
        <f t="shared" si="5"/>
        <v>150.25</v>
      </c>
      <c r="J42" s="290">
        <f t="shared" si="3"/>
        <v>183.30500000000001</v>
      </c>
    </row>
    <row r="43" spans="1:10" ht="22.5">
      <c r="A43" s="20">
        <v>35</v>
      </c>
      <c r="B43" s="221">
        <v>2571115623</v>
      </c>
      <c r="C43" s="355" t="s">
        <v>1355</v>
      </c>
      <c r="D43" s="119" t="s">
        <v>11</v>
      </c>
      <c r="E43" s="288" t="s">
        <v>2275</v>
      </c>
      <c r="F43" s="313" t="s">
        <v>2274</v>
      </c>
      <c r="G43" s="289">
        <v>159.9</v>
      </c>
      <c r="H43" s="290">
        <f t="shared" si="4"/>
        <v>195.078</v>
      </c>
      <c r="I43" s="289">
        <f t="shared" si="5"/>
        <v>159.9</v>
      </c>
      <c r="J43" s="290">
        <f t="shared" si="3"/>
        <v>195.078</v>
      </c>
    </row>
    <row r="44" spans="1:10" ht="22.5">
      <c r="A44" s="20">
        <v>36</v>
      </c>
      <c r="B44" s="221">
        <v>2571115613</v>
      </c>
      <c r="C44" s="355" t="s">
        <v>1356</v>
      </c>
      <c r="D44" s="119" t="s">
        <v>12</v>
      </c>
      <c r="E44" s="288" t="s">
        <v>2276</v>
      </c>
      <c r="F44" s="313" t="s">
        <v>2277</v>
      </c>
      <c r="G44" s="289">
        <v>145.75</v>
      </c>
      <c r="H44" s="290">
        <f t="shared" si="4"/>
        <v>177.815</v>
      </c>
      <c r="I44" s="289">
        <f t="shared" si="5"/>
        <v>145.75</v>
      </c>
      <c r="J44" s="290">
        <f t="shared" si="3"/>
        <v>177.815</v>
      </c>
    </row>
    <row r="45" spans="1:10">
      <c r="A45" s="20">
        <v>37</v>
      </c>
      <c r="B45" s="221">
        <v>2571115677</v>
      </c>
      <c r="C45" s="355" t="s">
        <v>1357</v>
      </c>
      <c r="D45" s="119" t="s">
        <v>13</v>
      </c>
      <c r="E45" s="288" t="s">
        <v>2255</v>
      </c>
      <c r="F45" s="313"/>
      <c r="G45" s="289">
        <v>203.14</v>
      </c>
      <c r="H45" s="290">
        <f t="shared" si="4"/>
        <v>247.83079999999998</v>
      </c>
      <c r="I45" s="289">
        <f t="shared" si="5"/>
        <v>203.14</v>
      </c>
      <c r="J45" s="290">
        <f t="shared" si="3"/>
        <v>247.83079999999998</v>
      </c>
    </row>
    <row r="46" spans="1:10">
      <c r="A46" s="20">
        <v>38</v>
      </c>
      <c r="B46" s="221">
        <v>2571114787</v>
      </c>
      <c r="C46" s="355" t="s">
        <v>1358</v>
      </c>
      <c r="D46" s="119" t="s">
        <v>14</v>
      </c>
      <c r="E46" s="288" t="s">
        <v>2256</v>
      </c>
      <c r="F46" s="378"/>
      <c r="G46" s="289">
        <v>607.38</v>
      </c>
      <c r="H46" s="290">
        <f t="shared" si="4"/>
        <v>741.00360000000001</v>
      </c>
      <c r="I46" s="289">
        <f t="shared" si="5"/>
        <v>607.38</v>
      </c>
      <c r="J46" s="290">
        <f t="shared" si="3"/>
        <v>741.00360000000001</v>
      </c>
    </row>
    <row r="47" spans="1:10">
      <c r="A47" s="20">
        <v>39</v>
      </c>
      <c r="B47" s="221">
        <v>2571114783</v>
      </c>
      <c r="C47" s="355" t="s">
        <v>1359</v>
      </c>
      <c r="D47" s="119" t="s">
        <v>15</v>
      </c>
      <c r="E47" s="288" t="s">
        <v>2257</v>
      </c>
      <c r="F47" s="313"/>
      <c r="G47" s="289">
        <v>599.28</v>
      </c>
      <c r="H47" s="290">
        <f t="shared" si="4"/>
        <v>731.12159999999994</v>
      </c>
      <c r="I47" s="289">
        <f t="shared" si="5"/>
        <v>599.28</v>
      </c>
      <c r="J47" s="290">
        <f t="shared" si="3"/>
        <v>731.12159999999994</v>
      </c>
    </row>
    <row r="48" spans="1:10" ht="23.25" thickBot="1">
      <c r="A48" s="20">
        <v>40</v>
      </c>
      <c r="B48" s="327">
        <v>2571118605</v>
      </c>
      <c r="C48" s="355" t="s">
        <v>1360</v>
      </c>
      <c r="D48" s="119">
        <v>40266</v>
      </c>
      <c r="E48" s="288" t="s">
        <v>2291</v>
      </c>
      <c r="F48" s="313"/>
      <c r="G48" s="289">
        <v>106</v>
      </c>
      <c r="H48" s="290">
        <f t="shared" si="4"/>
        <v>129.32</v>
      </c>
      <c r="I48" s="289">
        <f t="shared" si="5"/>
        <v>106</v>
      </c>
      <c r="J48" s="290">
        <f t="shared" si="3"/>
        <v>129.32</v>
      </c>
    </row>
    <row r="49" spans="1:15" ht="13.5" customHeight="1" thickBot="1">
      <c r="A49" s="493" t="s">
        <v>478</v>
      </c>
      <c r="B49" s="494"/>
      <c r="C49" s="494"/>
      <c r="D49" s="494"/>
      <c r="E49" s="494"/>
      <c r="F49" s="494"/>
      <c r="G49" s="494"/>
      <c r="H49" s="494"/>
      <c r="I49" s="494"/>
      <c r="J49" s="495"/>
    </row>
    <row r="50" spans="1:15" ht="23.25" customHeight="1">
      <c r="A50" s="19">
        <v>42</v>
      </c>
      <c r="B50" s="358">
        <v>2571110007</v>
      </c>
      <c r="C50" s="73" t="s">
        <v>1361</v>
      </c>
      <c r="D50" s="26" t="s">
        <v>16</v>
      </c>
      <c r="E50" s="106" t="s">
        <v>2229</v>
      </c>
      <c r="F50" s="313" t="s">
        <v>2121</v>
      </c>
      <c r="G50" s="490">
        <v>95.56</v>
      </c>
      <c r="H50" s="290">
        <f t="shared" si="4"/>
        <v>116.58320000000001</v>
      </c>
      <c r="I50" s="289">
        <f t="shared" si="5"/>
        <v>95.56</v>
      </c>
      <c r="J50" s="33">
        <f t="shared" ref="J50:J63" si="6">H50-(H50*$I$4)</f>
        <v>116.58320000000001</v>
      </c>
    </row>
    <row r="51" spans="1:15" ht="67.5">
      <c r="A51" s="20">
        <v>44</v>
      </c>
      <c r="B51" s="221">
        <v>2571110004</v>
      </c>
      <c r="C51" s="73" t="s">
        <v>1362</v>
      </c>
      <c r="D51" s="14" t="s">
        <v>17</v>
      </c>
      <c r="E51" s="106" t="s">
        <v>2258</v>
      </c>
      <c r="F51" s="313" t="s">
        <v>2122</v>
      </c>
      <c r="G51" s="64">
        <v>113.86000000000001</v>
      </c>
      <c r="H51" s="290">
        <f t="shared" si="4"/>
        <v>138.90920000000003</v>
      </c>
      <c r="I51" s="289">
        <f t="shared" si="5"/>
        <v>113.86000000000003</v>
      </c>
      <c r="J51" s="33">
        <f t="shared" si="6"/>
        <v>138.90920000000003</v>
      </c>
    </row>
    <row r="52" spans="1:15" ht="67.5">
      <c r="A52" s="20">
        <v>45</v>
      </c>
      <c r="B52" s="221">
        <v>2571115404</v>
      </c>
      <c r="C52" s="73" t="s">
        <v>2105</v>
      </c>
      <c r="D52" s="14" t="s">
        <v>17</v>
      </c>
      <c r="E52" s="106" t="s">
        <v>2259</v>
      </c>
      <c r="F52" s="313" t="s">
        <v>2123</v>
      </c>
      <c r="G52" s="64">
        <v>118.18</v>
      </c>
      <c r="H52" s="290">
        <f t="shared" si="4"/>
        <v>144.17959999999999</v>
      </c>
      <c r="I52" s="289">
        <f t="shared" si="5"/>
        <v>118.17999999999999</v>
      </c>
      <c r="J52" s="33">
        <f t="shared" si="6"/>
        <v>144.17959999999999</v>
      </c>
    </row>
    <row r="53" spans="1:15" ht="22.5">
      <c r="A53" s="20">
        <v>46</v>
      </c>
      <c r="B53" s="221">
        <v>2571110005</v>
      </c>
      <c r="C53" s="73" t="s">
        <v>1363</v>
      </c>
      <c r="D53" s="14" t="s">
        <v>18</v>
      </c>
      <c r="E53" s="106" t="s">
        <v>2260</v>
      </c>
      <c r="F53" s="313" t="s">
        <v>2124</v>
      </c>
      <c r="G53" s="64">
        <v>108.32</v>
      </c>
      <c r="H53" s="290">
        <f t="shared" si="4"/>
        <v>132.15039999999999</v>
      </c>
      <c r="I53" s="289">
        <f t="shared" si="5"/>
        <v>108.32</v>
      </c>
      <c r="J53" s="33">
        <f t="shared" si="6"/>
        <v>132.15039999999999</v>
      </c>
    </row>
    <row r="54" spans="1:15" ht="33.75">
      <c r="A54" s="20">
        <v>47</v>
      </c>
      <c r="B54" s="221">
        <v>2571115405</v>
      </c>
      <c r="C54" s="73" t="s">
        <v>1364</v>
      </c>
      <c r="D54" s="14" t="s">
        <v>18</v>
      </c>
      <c r="E54" s="106" t="s">
        <v>2261</v>
      </c>
      <c r="F54" s="313" t="s">
        <v>2125</v>
      </c>
      <c r="G54" s="64">
        <v>116.9</v>
      </c>
      <c r="H54" s="290">
        <f t="shared" si="4"/>
        <v>142.61799999999999</v>
      </c>
      <c r="I54" s="289">
        <f t="shared" si="5"/>
        <v>116.89999999999999</v>
      </c>
      <c r="J54" s="33">
        <f t="shared" si="6"/>
        <v>142.61799999999999</v>
      </c>
    </row>
    <row r="55" spans="1:15" ht="22.5">
      <c r="A55" s="20">
        <v>48</v>
      </c>
      <c r="B55" s="221" t="s">
        <v>154</v>
      </c>
      <c r="C55" s="73" t="s">
        <v>1365</v>
      </c>
      <c r="D55" s="14" t="s">
        <v>19</v>
      </c>
      <c r="E55" s="106" t="s">
        <v>2262</v>
      </c>
      <c r="F55" s="313" t="s">
        <v>2126</v>
      </c>
      <c r="G55" s="64">
        <v>109.04000000000002</v>
      </c>
      <c r="H55" s="290">
        <f t="shared" si="4"/>
        <v>133.02880000000002</v>
      </c>
      <c r="I55" s="289">
        <f t="shared" si="5"/>
        <v>109.04000000000002</v>
      </c>
      <c r="J55" s="33">
        <f t="shared" si="6"/>
        <v>133.02880000000002</v>
      </c>
      <c r="N55" s="12"/>
      <c r="O55" s="12"/>
    </row>
    <row r="56" spans="1:15" ht="22.5">
      <c r="A56" s="287">
        <v>49</v>
      </c>
      <c r="B56" s="221">
        <v>2571115406</v>
      </c>
      <c r="C56" s="278" t="s">
        <v>2106</v>
      </c>
      <c r="D56" s="119" t="s">
        <v>19</v>
      </c>
      <c r="E56" s="288" t="s">
        <v>2263</v>
      </c>
      <c r="F56" s="311" t="s">
        <v>2126</v>
      </c>
      <c r="G56" s="289">
        <v>114.68000000000002</v>
      </c>
      <c r="H56" s="290">
        <f t="shared" si="4"/>
        <v>139.90960000000001</v>
      </c>
      <c r="I56" s="289">
        <f t="shared" si="5"/>
        <v>114.68</v>
      </c>
      <c r="J56" s="290">
        <f t="shared" si="6"/>
        <v>139.90960000000001</v>
      </c>
      <c r="N56" s="12"/>
      <c r="O56" s="12"/>
    </row>
    <row r="57" spans="1:15" ht="22.5">
      <c r="A57" s="20">
        <v>50</v>
      </c>
      <c r="B57" s="221">
        <v>2571110002</v>
      </c>
      <c r="C57" s="75" t="s">
        <v>1366</v>
      </c>
      <c r="D57" s="126" t="s">
        <v>20</v>
      </c>
      <c r="E57" s="106" t="s">
        <v>2264</v>
      </c>
      <c r="F57" s="313" t="s">
        <v>2127</v>
      </c>
      <c r="G57" s="64">
        <v>112.4</v>
      </c>
      <c r="H57" s="290">
        <f t="shared" si="4"/>
        <v>137.12800000000001</v>
      </c>
      <c r="I57" s="289">
        <f t="shared" si="5"/>
        <v>112.40000000000002</v>
      </c>
      <c r="J57" s="33">
        <f t="shared" si="6"/>
        <v>137.12800000000001</v>
      </c>
      <c r="N57" s="12"/>
      <c r="O57" s="12"/>
    </row>
    <row r="58" spans="1:15" ht="22.5">
      <c r="A58" s="19">
        <v>52</v>
      </c>
      <c r="B58" s="221">
        <v>2571110003</v>
      </c>
      <c r="C58" s="75" t="s">
        <v>1367</v>
      </c>
      <c r="D58" s="126" t="s">
        <v>21</v>
      </c>
      <c r="E58" s="106" t="s">
        <v>2265</v>
      </c>
      <c r="F58" s="313" t="s">
        <v>2128</v>
      </c>
      <c r="G58" s="64">
        <v>118.55</v>
      </c>
      <c r="H58" s="290">
        <f t="shared" si="4"/>
        <v>144.631</v>
      </c>
      <c r="I58" s="289">
        <f t="shared" si="5"/>
        <v>118.55</v>
      </c>
      <c r="J58" s="33">
        <f t="shared" si="6"/>
        <v>144.631</v>
      </c>
      <c r="N58" s="12"/>
      <c r="O58" s="12"/>
    </row>
    <row r="59" spans="1:15" ht="22.5">
      <c r="A59" s="19">
        <v>53</v>
      </c>
      <c r="B59" s="221">
        <v>2571111003</v>
      </c>
      <c r="C59" s="75" t="s">
        <v>1368</v>
      </c>
      <c r="D59" s="126" t="s">
        <v>21</v>
      </c>
      <c r="E59" s="106" t="s">
        <v>2266</v>
      </c>
      <c r="F59" s="313" t="s">
        <v>2128</v>
      </c>
      <c r="G59" s="64">
        <v>123.32999999999998</v>
      </c>
      <c r="H59" s="290">
        <f t="shared" si="4"/>
        <v>150.46259999999998</v>
      </c>
      <c r="I59" s="289">
        <f t="shared" si="5"/>
        <v>123.32999999999998</v>
      </c>
      <c r="J59" s="33">
        <f t="shared" si="6"/>
        <v>150.46259999999998</v>
      </c>
      <c r="N59" s="12"/>
      <c r="O59" s="12"/>
    </row>
    <row r="60" spans="1:15" ht="22.5">
      <c r="A60" s="19">
        <v>54</v>
      </c>
      <c r="B60" s="224">
        <v>2571110008</v>
      </c>
      <c r="C60" s="75" t="s">
        <v>1369</v>
      </c>
      <c r="D60" s="126" t="s">
        <v>22</v>
      </c>
      <c r="E60" s="106" t="s">
        <v>2267</v>
      </c>
      <c r="F60" s="313" t="s">
        <v>2129</v>
      </c>
      <c r="G60" s="64">
        <v>103.72</v>
      </c>
      <c r="H60" s="290">
        <f t="shared" si="4"/>
        <v>126.5384</v>
      </c>
      <c r="I60" s="289">
        <f t="shared" si="5"/>
        <v>103.72</v>
      </c>
      <c r="J60" s="33">
        <f t="shared" si="6"/>
        <v>126.5384</v>
      </c>
      <c r="N60" s="12"/>
      <c r="O60" s="12"/>
    </row>
    <row r="61" spans="1:15" ht="22.5">
      <c r="A61" s="19">
        <v>55</v>
      </c>
      <c r="B61" s="224">
        <v>2571111008</v>
      </c>
      <c r="C61" s="75" t="s">
        <v>1370</v>
      </c>
      <c r="D61" s="126" t="s">
        <v>22</v>
      </c>
      <c r="E61" s="106" t="s">
        <v>2268</v>
      </c>
      <c r="F61" s="313" t="s">
        <v>2129</v>
      </c>
      <c r="G61" s="64">
        <v>109.72999999999999</v>
      </c>
      <c r="H61" s="290">
        <f t="shared" si="4"/>
        <v>133.8706</v>
      </c>
      <c r="I61" s="289">
        <f t="shared" si="5"/>
        <v>109.73</v>
      </c>
      <c r="J61" s="33">
        <f t="shared" si="6"/>
        <v>133.8706</v>
      </c>
      <c r="N61" s="12"/>
      <c r="O61" s="12"/>
    </row>
    <row r="62" spans="1:15" ht="22.5">
      <c r="A62" s="19">
        <v>56</v>
      </c>
      <c r="B62" s="221" t="s">
        <v>162</v>
      </c>
      <c r="C62" s="75" t="s">
        <v>1371</v>
      </c>
      <c r="D62" s="126" t="s">
        <v>1372</v>
      </c>
      <c r="E62" s="106" t="s">
        <v>2269</v>
      </c>
      <c r="F62" s="313" t="s">
        <v>2158</v>
      </c>
      <c r="G62" s="64">
        <v>121.28</v>
      </c>
      <c r="H62" s="290">
        <f t="shared" si="4"/>
        <v>147.9616</v>
      </c>
      <c r="I62" s="289">
        <f t="shared" si="5"/>
        <v>121.28</v>
      </c>
      <c r="J62" s="33">
        <f t="shared" si="6"/>
        <v>147.9616</v>
      </c>
      <c r="N62" s="12"/>
      <c r="O62" s="12"/>
    </row>
    <row r="63" spans="1:15" ht="23.25" thickBot="1">
      <c r="A63" s="149">
        <v>57</v>
      </c>
      <c r="B63" s="345" t="s">
        <v>133</v>
      </c>
      <c r="C63" s="75" t="s">
        <v>1373</v>
      </c>
      <c r="D63" s="379" t="s">
        <v>1374</v>
      </c>
      <c r="E63" s="153" t="s">
        <v>2270</v>
      </c>
      <c r="F63" s="312" t="s">
        <v>2158</v>
      </c>
      <c r="G63" s="65">
        <v>150.68</v>
      </c>
      <c r="H63" s="290">
        <f t="shared" si="4"/>
        <v>183.8296</v>
      </c>
      <c r="I63" s="289">
        <f t="shared" si="5"/>
        <v>150.68</v>
      </c>
      <c r="J63" s="48">
        <f t="shared" si="6"/>
        <v>183.8296</v>
      </c>
      <c r="N63" s="12"/>
      <c r="O63" s="12"/>
    </row>
    <row r="64" spans="1:15" ht="12.75" customHeight="1">
      <c r="A64" s="514" t="s">
        <v>557</v>
      </c>
      <c r="B64" s="515"/>
      <c r="C64" s="515"/>
      <c r="D64" s="515"/>
      <c r="E64" s="515"/>
      <c r="F64" s="515"/>
      <c r="G64" s="515"/>
      <c r="H64" s="515"/>
      <c r="I64" s="515"/>
      <c r="J64" s="516"/>
      <c r="N64" s="12"/>
      <c r="O64" s="12"/>
    </row>
    <row r="65" spans="1:15" ht="13.5" customHeight="1" thickBot="1">
      <c r="A65" s="517" t="s">
        <v>586</v>
      </c>
      <c r="B65" s="518"/>
      <c r="C65" s="518"/>
      <c r="D65" s="518"/>
      <c r="E65" s="518"/>
      <c r="F65" s="518"/>
      <c r="G65" s="518"/>
      <c r="H65" s="518"/>
      <c r="I65" s="518"/>
      <c r="J65" s="519"/>
      <c r="N65" s="12"/>
      <c r="O65" s="12"/>
    </row>
    <row r="66" spans="1:15" ht="22.5">
      <c r="A66" s="19">
        <v>58</v>
      </c>
      <c r="B66" s="358" t="s">
        <v>163</v>
      </c>
      <c r="C66" s="73" t="s">
        <v>1375</v>
      </c>
      <c r="D66" s="283" t="s">
        <v>635</v>
      </c>
      <c r="E66" s="106" t="s">
        <v>2152</v>
      </c>
      <c r="F66" s="106" t="s">
        <v>2153</v>
      </c>
      <c r="G66" s="284">
        <v>192.98</v>
      </c>
      <c r="H66" s="290">
        <f t="shared" ref="H66:H101" si="7">G66*1.22</f>
        <v>235.43559999999999</v>
      </c>
      <c r="I66" s="289">
        <f t="shared" ref="I66:I101" si="8">J66/1.22</f>
        <v>192.98</v>
      </c>
      <c r="J66" s="33">
        <f t="shared" ref="J66:J85" si="9">H66-(H66*$I$4)</f>
        <v>235.43559999999999</v>
      </c>
      <c r="N66" s="12"/>
      <c r="O66" s="12"/>
    </row>
    <row r="67" spans="1:15" ht="25.5" customHeight="1">
      <c r="A67" s="20">
        <v>59</v>
      </c>
      <c r="B67" s="221">
        <v>2571149335</v>
      </c>
      <c r="C67" s="73" t="s">
        <v>1376</v>
      </c>
      <c r="D67" s="126" t="s">
        <v>636</v>
      </c>
      <c r="E67" s="106" t="s">
        <v>2154</v>
      </c>
      <c r="F67" s="106" t="s">
        <v>2151</v>
      </c>
      <c r="G67" s="128">
        <v>171.88</v>
      </c>
      <c r="H67" s="290">
        <f t="shared" si="7"/>
        <v>209.6936</v>
      </c>
      <c r="I67" s="289">
        <f t="shared" si="8"/>
        <v>171.88</v>
      </c>
      <c r="J67" s="33">
        <f t="shared" si="9"/>
        <v>209.6936</v>
      </c>
      <c r="N67" s="12"/>
      <c r="O67" s="12"/>
    </row>
    <row r="68" spans="1:15" ht="24" customHeight="1">
      <c r="A68" s="20">
        <v>60</v>
      </c>
      <c r="B68" s="221">
        <v>2571149309</v>
      </c>
      <c r="C68" s="73" t="s">
        <v>1377</v>
      </c>
      <c r="D68" s="126" t="s">
        <v>23</v>
      </c>
      <c r="E68" s="106" t="s">
        <v>2155</v>
      </c>
      <c r="F68" s="106" t="s">
        <v>2156</v>
      </c>
      <c r="G68" s="128">
        <v>183.29</v>
      </c>
      <c r="H68" s="290">
        <f t="shared" si="7"/>
        <v>223.6138</v>
      </c>
      <c r="I68" s="289">
        <f t="shared" si="8"/>
        <v>183.29</v>
      </c>
      <c r="J68" s="33">
        <f t="shared" si="9"/>
        <v>223.6138</v>
      </c>
      <c r="N68" s="12"/>
      <c r="O68" s="12"/>
    </row>
    <row r="69" spans="1:15" ht="45">
      <c r="A69" s="20">
        <v>61</v>
      </c>
      <c r="B69" s="221">
        <v>2571149355</v>
      </c>
      <c r="C69" s="73" t="s">
        <v>1378</v>
      </c>
      <c r="D69" s="126" t="s">
        <v>24</v>
      </c>
      <c r="E69" s="106" t="s">
        <v>1379</v>
      </c>
      <c r="F69" s="106" t="s">
        <v>2130</v>
      </c>
      <c r="G69" s="128">
        <v>184.75</v>
      </c>
      <c r="H69" s="290">
        <f t="shared" si="7"/>
        <v>225.39499999999998</v>
      </c>
      <c r="I69" s="289">
        <f t="shared" si="8"/>
        <v>184.75</v>
      </c>
      <c r="J69" s="33">
        <f t="shared" si="9"/>
        <v>225.39499999999998</v>
      </c>
      <c r="N69" s="12"/>
      <c r="O69" s="12"/>
    </row>
    <row r="70" spans="1:15" ht="22.5">
      <c r="A70" s="20">
        <v>62</v>
      </c>
      <c r="B70" s="221">
        <v>2571141422</v>
      </c>
      <c r="C70" s="73" t="s">
        <v>1380</v>
      </c>
      <c r="D70" s="41" t="s">
        <v>627</v>
      </c>
      <c r="E70" s="106" t="s">
        <v>1381</v>
      </c>
      <c r="F70" s="106" t="s">
        <v>2157</v>
      </c>
      <c r="G70" s="128">
        <v>185.76</v>
      </c>
      <c r="H70" s="290">
        <f t="shared" si="7"/>
        <v>226.62719999999999</v>
      </c>
      <c r="I70" s="289">
        <f t="shared" si="8"/>
        <v>185.76</v>
      </c>
      <c r="J70" s="33">
        <f t="shared" si="9"/>
        <v>226.62719999999999</v>
      </c>
      <c r="N70" s="12"/>
      <c r="O70" s="12"/>
    </row>
    <row r="71" spans="1:15" ht="22.5">
      <c r="A71" s="20">
        <v>63</v>
      </c>
      <c r="B71" s="221">
        <v>2571141205</v>
      </c>
      <c r="C71" s="73" t="s">
        <v>1382</v>
      </c>
      <c r="D71" s="126" t="s">
        <v>603</v>
      </c>
      <c r="E71" s="106" t="s">
        <v>2292</v>
      </c>
      <c r="F71" s="106" t="s">
        <v>2131</v>
      </c>
      <c r="G71" s="128">
        <v>257.14</v>
      </c>
      <c r="H71" s="290">
        <f t="shared" si="7"/>
        <v>313.71079999999995</v>
      </c>
      <c r="I71" s="289">
        <f t="shared" si="8"/>
        <v>257.14</v>
      </c>
      <c r="J71" s="33">
        <f t="shared" si="9"/>
        <v>313.71079999999995</v>
      </c>
      <c r="N71" s="12"/>
      <c r="O71" s="12"/>
    </row>
    <row r="72" spans="1:15" ht="67.5">
      <c r="A72" s="20">
        <v>64</v>
      </c>
      <c r="B72" s="221">
        <v>2571141214</v>
      </c>
      <c r="C72" s="73" t="s">
        <v>1383</v>
      </c>
      <c r="D72" s="126" t="s">
        <v>604</v>
      </c>
      <c r="E72" s="106" t="s">
        <v>1384</v>
      </c>
      <c r="F72" s="106" t="s">
        <v>2132</v>
      </c>
      <c r="G72" s="128">
        <v>264.27</v>
      </c>
      <c r="H72" s="290">
        <f t="shared" si="7"/>
        <v>322.40939999999995</v>
      </c>
      <c r="I72" s="289">
        <f t="shared" si="8"/>
        <v>264.27</v>
      </c>
      <c r="J72" s="33">
        <f t="shared" si="9"/>
        <v>322.40939999999995</v>
      </c>
      <c r="N72" s="12"/>
      <c r="O72" s="12"/>
    </row>
    <row r="73" spans="1:15" ht="56.25">
      <c r="A73" s="20">
        <v>65</v>
      </c>
      <c r="B73" s="221" t="s">
        <v>170</v>
      </c>
      <c r="C73" s="73" t="s">
        <v>1385</v>
      </c>
      <c r="D73" s="126" t="s">
        <v>80</v>
      </c>
      <c r="E73" s="106" t="s">
        <v>2307</v>
      </c>
      <c r="F73" s="106" t="s">
        <v>2308</v>
      </c>
      <c r="G73" s="128">
        <v>592.54999999999995</v>
      </c>
      <c r="H73" s="290">
        <f t="shared" si="7"/>
        <v>722.91099999999994</v>
      </c>
      <c r="I73" s="289">
        <f t="shared" si="8"/>
        <v>592.54999999999995</v>
      </c>
      <c r="J73" s="33">
        <f t="shared" si="9"/>
        <v>722.91099999999994</v>
      </c>
      <c r="N73" s="12"/>
      <c r="O73" s="12"/>
    </row>
    <row r="74" spans="1:15" ht="236.25">
      <c r="A74" s="20">
        <v>66</v>
      </c>
      <c r="B74" s="221" t="s">
        <v>171</v>
      </c>
      <c r="C74" s="73" t="s">
        <v>1386</v>
      </c>
      <c r="D74" s="126" t="s">
        <v>605</v>
      </c>
      <c r="E74" s="106" t="s">
        <v>2293</v>
      </c>
      <c r="F74" s="106" t="s">
        <v>2133</v>
      </c>
      <c r="G74" s="128">
        <v>696.03</v>
      </c>
      <c r="H74" s="290">
        <f t="shared" si="7"/>
        <v>849.15659999999991</v>
      </c>
      <c r="I74" s="289">
        <f t="shared" si="8"/>
        <v>696.03</v>
      </c>
      <c r="J74" s="33">
        <f t="shared" si="9"/>
        <v>849.15659999999991</v>
      </c>
      <c r="N74" s="12"/>
      <c r="O74" s="12"/>
    </row>
    <row r="75" spans="1:15" ht="409.5">
      <c r="A75" s="20">
        <v>67</v>
      </c>
      <c r="B75" s="221" t="s">
        <v>172</v>
      </c>
      <c r="C75" s="73" t="s">
        <v>1387</v>
      </c>
      <c r="D75" s="126" t="s">
        <v>78</v>
      </c>
      <c r="E75" s="106" t="s">
        <v>1388</v>
      </c>
      <c r="F75" s="106" t="s">
        <v>2134</v>
      </c>
      <c r="G75" s="128">
        <v>635.58000000000004</v>
      </c>
      <c r="H75" s="290">
        <f t="shared" si="7"/>
        <v>775.4076</v>
      </c>
      <c r="I75" s="289">
        <f t="shared" si="8"/>
        <v>635.58000000000004</v>
      </c>
      <c r="J75" s="33">
        <f t="shared" si="9"/>
        <v>775.4076</v>
      </c>
      <c r="N75" s="12"/>
      <c r="O75" s="12"/>
    </row>
    <row r="76" spans="1:15" ht="33.75">
      <c r="A76" s="20">
        <v>68</v>
      </c>
      <c r="B76" s="221">
        <v>2571141424</v>
      </c>
      <c r="C76" s="73" t="s">
        <v>1389</v>
      </c>
      <c r="D76" s="126" t="s">
        <v>72</v>
      </c>
      <c r="E76" s="106" t="s">
        <v>2173</v>
      </c>
      <c r="F76" s="106" t="s">
        <v>2135</v>
      </c>
      <c r="G76" s="128">
        <v>941.80999999999983</v>
      </c>
      <c r="H76" s="290">
        <f t="shared" si="7"/>
        <v>1149.0081999999998</v>
      </c>
      <c r="I76" s="289">
        <f t="shared" si="8"/>
        <v>941.80999999999983</v>
      </c>
      <c r="J76" s="33">
        <f t="shared" si="9"/>
        <v>1149.0081999999998</v>
      </c>
      <c r="N76" s="12"/>
      <c r="O76" s="12"/>
    </row>
    <row r="77" spans="1:15" ht="33.75">
      <c r="A77" s="20">
        <v>69</v>
      </c>
      <c r="B77" s="221">
        <v>2571141223</v>
      </c>
      <c r="C77" s="73" t="s">
        <v>1390</v>
      </c>
      <c r="D77" s="126" t="s">
        <v>754</v>
      </c>
      <c r="E77" s="106" t="s">
        <v>2294</v>
      </c>
      <c r="F77" s="106" t="s">
        <v>2135</v>
      </c>
      <c r="G77" s="128">
        <v>927.25000000000011</v>
      </c>
      <c r="H77" s="290">
        <f t="shared" si="7"/>
        <v>1131.2450000000001</v>
      </c>
      <c r="I77" s="289">
        <f t="shared" si="8"/>
        <v>927.25000000000011</v>
      </c>
      <c r="J77" s="33">
        <f t="shared" si="9"/>
        <v>1131.2450000000001</v>
      </c>
      <c r="N77" s="12"/>
      <c r="O77" s="12"/>
    </row>
    <row r="78" spans="1:15" ht="22.5">
      <c r="A78" s="20">
        <v>70</v>
      </c>
      <c r="B78" s="221" t="s">
        <v>174</v>
      </c>
      <c r="C78" s="73" t="s">
        <v>1391</v>
      </c>
      <c r="D78" s="126" t="s">
        <v>79</v>
      </c>
      <c r="E78" s="106" t="s">
        <v>1392</v>
      </c>
      <c r="F78" s="106" t="s">
        <v>2136</v>
      </c>
      <c r="G78" s="128">
        <v>706.05</v>
      </c>
      <c r="H78" s="290">
        <f t="shared" si="7"/>
        <v>861.38099999999997</v>
      </c>
      <c r="I78" s="289">
        <f t="shared" si="8"/>
        <v>706.05</v>
      </c>
      <c r="J78" s="33">
        <f t="shared" si="9"/>
        <v>861.38099999999997</v>
      </c>
      <c r="N78" s="12"/>
      <c r="O78" s="12"/>
    </row>
    <row r="79" spans="1:15" ht="33.75">
      <c r="A79" s="20">
        <v>71</v>
      </c>
      <c r="B79" s="221">
        <v>2571141213</v>
      </c>
      <c r="C79" s="73" t="s">
        <v>1393</v>
      </c>
      <c r="D79" s="126" t="s">
        <v>110</v>
      </c>
      <c r="E79" s="106" t="s">
        <v>2316</v>
      </c>
      <c r="F79" s="106" t="s">
        <v>2317</v>
      </c>
      <c r="G79" s="128">
        <v>247.10999999999999</v>
      </c>
      <c r="H79" s="290">
        <f t="shared" si="7"/>
        <v>301.4742</v>
      </c>
      <c r="I79" s="289">
        <f t="shared" si="8"/>
        <v>247.11</v>
      </c>
      <c r="J79" s="33">
        <f t="shared" si="9"/>
        <v>301.4742</v>
      </c>
      <c r="N79" s="12"/>
      <c r="O79" s="12"/>
    </row>
    <row r="80" spans="1:15" ht="22.5">
      <c r="A80" s="20">
        <v>72</v>
      </c>
      <c r="B80" s="327">
        <v>2571141212</v>
      </c>
      <c r="C80" s="73" t="s">
        <v>1394</v>
      </c>
      <c r="D80" s="126" t="s">
        <v>422</v>
      </c>
      <c r="E80" s="106" t="s">
        <v>2324</v>
      </c>
      <c r="F80" s="106" t="s">
        <v>2322</v>
      </c>
      <c r="G80" s="128">
        <v>247.10999999999999</v>
      </c>
      <c r="H80" s="290">
        <f t="shared" si="7"/>
        <v>301.4742</v>
      </c>
      <c r="I80" s="289">
        <f t="shared" si="8"/>
        <v>247.11</v>
      </c>
      <c r="J80" s="33">
        <f t="shared" si="9"/>
        <v>301.4742</v>
      </c>
      <c r="N80" s="12"/>
      <c r="O80" s="12"/>
    </row>
    <row r="81" spans="1:15" ht="22.5">
      <c r="A81" s="20">
        <v>73</v>
      </c>
      <c r="B81" s="365">
        <v>2571141220</v>
      </c>
      <c r="C81" s="73" t="s">
        <v>1395</v>
      </c>
      <c r="D81" s="34" t="s">
        <v>606</v>
      </c>
      <c r="E81" s="106" t="s">
        <v>1396</v>
      </c>
      <c r="F81" s="106" t="s">
        <v>2323</v>
      </c>
      <c r="G81" s="128">
        <v>247.10999999999999</v>
      </c>
      <c r="H81" s="290">
        <f t="shared" si="7"/>
        <v>301.4742</v>
      </c>
      <c r="I81" s="289">
        <f t="shared" si="8"/>
        <v>247.11</v>
      </c>
      <c r="J81" s="33">
        <f t="shared" si="9"/>
        <v>301.4742</v>
      </c>
      <c r="N81" s="12"/>
      <c r="O81" s="12"/>
    </row>
    <row r="82" spans="1:15" ht="22.5">
      <c r="A82" s="20">
        <v>74</v>
      </c>
      <c r="B82" s="365">
        <v>2571140228</v>
      </c>
      <c r="C82" s="73" t="s">
        <v>1397</v>
      </c>
      <c r="D82" s="34" t="s">
        <v>617</v>
      </c>
      <c r="E82" s="106" t="s">
        <v>2320</v>
      </c>
      <c r="F82" s="106" t="s">
        <v>2321</v>
      </c>
      <c r="G82" s="128">
        <v>236.77000000000004</v>
      </c>
      <c r="H82" s="290">
        <f t="shared" si="7"/>
        <v>288.85940000000005</v>
      </c>
      <c r="I82" s="289">
        <f t="shared" si="8"/>
        <v>236.77000000000004</v>
      </c>
      <c r="J82" s="33">
        <f t="shared" si="9"/>
        <v>288.85940000000005</v>
      </c>
      <c r="N82" s="12"/>
      <c r="O82" s="12"/>
    </row>
    <row r="83" spans="1:15" ht="22.5">
      <c r="A83" s="20">
        <v>75</v>
      </c>
      <c r="B83" s="365">
        <v>2571141206</v>
      </c>
      <c r="C83" s="73" t="s">
        <v>1398</v>
      </c>
      <c r="D83" s="34" t="s">
        <v>616</v>
      </c>
      <c r="E83" s="106" t="s">
        <v>2295</v>
      </c>
      <c r="F83" s="106" t="s">
        <v>2137</v>
      </c>
      <c r="G83" s="128">
        <v>326.19</v>
      </c>
      <c r="H83" s="290">
        <f t="shared" si="7"/>
        <v>397.95179999999999</v>
      </c>
      <c r="I83" s="289">
        <f t="shared" si="8"/>
        <v>326.19</v>
      </c>
      <c r="J83" s="33">
        <f t="shared" si="9"/>
        <v>397.95179999999999</v>
      </c>
      <c r="N83" s="12"/>
      <c r="O83" s="12"/>
    </row>
    <row r="84" spans="1:15" ht="33.75">
      <c r="A84" s="20">
        <v>76</v>
      </c>
      <c r="B84" s="365">
        <v>2571140023</v>
      </c>
      <c r="C84" s="73" t="s">
        <v>1399</v>
      </c>
      <c r="D84" s="34" t="s">
        <v>628</v>
      </c>
      <c r="E84" s="106" t="s">
        <v>2296</v>
      </c>
      <c r="F84" s="106" t="s">
        <v>2319</v>
      </c>
      <c r="G84" s="128">
        <v>985.02999999999986</v>
      </c>
      <c r="H84" s="290">
        <f t="shared" si="7"/>
        <v>1201.7365999999997</v>
      </c>
      <c r="I84" s="289">
        <f t="shared" si="8"/>
        <v>985.02999999999975</v>
      </c>
      <c r="J84" s="33">
        <f t="shared" si="9"/>
        <v>1201.7365999999997</v>
      </c>
      <c r="N84" s="12"/>
      <c r="O84" s="12"/>
    </row>
    <row r="85" spans="1:15" ht="45.75" thickBot="1">
      <c r="A85" s="36">
        <v>77</v>
      </c>
      <c r="B85" s="366" t="s">
        <v>405</v>
      </c>
      <c r="C85" s="73" t="s">
        <v>1400</v>
      </c>
      <c r="D85" s="40" t="s">
        <v>404</v>
      </c>
      <c r="E85" s="153" t="s">
        <v>2297</v>
      </c>
      <c r="F85" s="153" t="s">
        <v>2138</v>
      </c>
      <c r="G85" s="282">
        <v>243.11999999999998</v>
      </c>
      <c r="H85" s="290">
        <f t="shared" si="7"/>
        <v>296.60639999999995</v>
      </c>
      <c r="I85" s="289">
        <f t="shared" si="8"/>
        <v>243.11999999999998</v>
      </c>
      <c r="J85" s="48">
        <f t="shared" si="9"/>
        <v>296.60639999999995</v>
      </c>
      <c r="N85" s="12"/>
      <c r="O85" s="12"/>
    </row>
    <row r="86" spans="1:15" ht="13.5" customHeight="1" thickBot="1">
      <c r="A86" s="493" t="s">
        <v>2161</v>
      </c>
      <c r="B86" s="494"/>
      <c r="C86" s="494"/>
      <c r="D86" s="494"/>
      <c r="E86" s="494"/>
      <c r="F86" s="494"/>
      <c r="G86" s="494"/>
      <c r="H86" s="494"/>
      <c r="I86" s="494"/>
      <c r="J86" s="495"/>
      <c r="N86" s="12"/>
      <c r="O86" s="12"/>
    </row>
    <row r="87" spans="1:15" ht="22.5">
      <c r="A87" s="19">
        <v>78</v>
      </c>
      <c r="B87" s="358">
        <v>2571140218</v>
      </c>
      <c r="C87" s="73" t="s">
        <v>1401</v>
      </c>
      <c r="D87" s="15" t="s">
        <v>615</v>
      </c>
      <c r="E87" s="106" t="s">
        <v>2309</v>
      </c>
      <c r="F87" s="313" t="s">
        <v>2312</v>
      </c>
      <c r="G87" s="64">
        <v>221.14000000000001</v>
      </c>
      <c r="H87" s="290">
        <f t="shared" si="7"/>
        <v>269.79079999999999</v>
      </c>
      <c r="I87" s="289">
        <f t="shared" si="8"/>
        <v>221.14</v>
      </c>
      <c r="J87" s="33">
        <f t="shared" ref="J87:J101" si="10">H87-(H87*$I$4)</f>
        <v>269.79079999999999</v>
      </c>
      <c r="N87" s="12"/>
      <c r="O87" s="12"/>
    </row>
    <row r="88" spans="1:15" ht="22.5">
      <c r="A88" s="20">
        <v>79</v>
      </c>
      <c r="B88" s="221">
        <v>2571140221</v>
      </c>
      <c r="C88" s="73" t="s">
        <v>1402</v>
      </c>
      <c r="D88" s="14" t="s">
        <v>70</v>
      </c>
      <c r="E88" s="106" t="s">
        <v>2310</v>
      </c>
      <c r="F88" s="313" t="s">
        <v>2311</v>
      </c>
      <c r="G88" s="64">
        <v>238.48</v>
      </c>
      <c r="H88" s="290">
        <f t="shared" si="7"/>
        <v>290.94559999999996</v>
      </c>
      <c r="I88" s="289">
        <f t="shared" si="8"/>
        <v>238.47999999999996</v>
      </c>
      <c r="J88" s="33">
        <f t="shared" si="10"/>
        <v>290.94559999999996</v>
      </c>
      <c r="N88" s="12"/>
      <c r="O88" s="12"/>
    </row>
    <row r="89" spans="1:15" ht="27" customHeight="1">
      <c r="A89" s="20">
        <v>80</v>
      </c>
      <c r="B89" s="221">
        <v>2571140206</v>
      </c>
      <c r="C89" s="73" t="s">
        <v>1403</v>
      </c>
      <c r="D89" s="14" t="s">
        <v>25</v>
      </c>
      <c r="E89" s="106" t="s">
        <v>2313</v>
      </c>
      <c r="F89" s="313" t="s">
        <v>2314</v>
      </c>
      <c r="G89" s="64">
        <v>318.95999999999998</v>
      </c>
      <c r="H89" s="290">
        <f t="shared" si="7"/>
        <v>389.13119999999998</v>
      </c>
      <c r="I89" s="289">
        <f t="shared" si="8"/>
        <v>318.95999999999998</v>
      </c>
      <c r="J89" s="33">
        <f t="shared" si="10"/>
        <v>389.13119999999998</v>
      </c>
      <c r="N89" s="12"/>
      <c r="O89" s="12"/>
    </row>
    <row r="90" spans="1:15" ht="29.25" customHeight="1">
      <c r="A90" s="20">
        <v>81</v>
      </c>
      <c r="B90" s="221">
        <v>2571140214</v>
      </c>
      <c r="C90" s="73" t="s">
        <v>1404</v>
      </c>
      <c r="D90" s="16" t="s">
        <v>101</v>
      </c>
      <c r="E90" s="106" t="s">
        <v>2271</v>
      </c>
      <c r="F90" s="313" t="s">
        <v>2315</v>
      </c>
      <c r="G90" s="64">
        <v>628.09</v>
      </c>
      <c r="H90" s="290">
        <f t="shared" si="7"/>
        <v>766.26980000000003</v>
      </c>
      <c r="I90" s="289">
        <f t="shared" si="8"/>
        <v>628.09</v>
      </c>
      <c r="J90" s="33">
        <f t="shared" si="10"/>
        <v>766.26980000000003</v>
      </c>
      <c r="N90" s="12"/>
      <c r="O90" s="12"/>
    </row>
    <row r="91" spans="1:15" ht="22.5">
      <c r="A91" s="20">
        <v>82</v>
      </c>
      <c r="B91" s="221">
        <v>2571140035</v>
      </c>
      <c r="C91" s="73" t="s">
        <v>2107</v>
      </c>
      <c r="D91" s="14" t="s">
        <v>80</v>
      </c>
      <c r="E91" s="106" t="s">
        <v>2298</v>
      </c>
      <c r="F91" s="313" t="s">
        <v>2139</v>
      </c>
      <c r="G91" s="64">
        <v>572.54999999999995</v>
      </c>
      <c r="H91" s="290">
        <f t="shared" si="7"/>
        <v>698.51099999999997</v>
      </c>
      <c r="I91" s="289">
        <f t="shared" si="8"/>
        <v>572.54999999999995</v>
      </c>
      <c r="J91" s="33">
        <f t="shared" si="10"/>
        <v>698.51099999999997</v>
      </c>
      <c r="N91" s="12"/>
      <c r="O91" s="12"/>
    </row>
    <row r="92" spans="1:15" ht="45">
      <c r="A92" s="20">
        <v>83</v>
      </c>
      <c r="B92" s="221">
        <v>2571140220</v>
      </c>
      <c r="C92" s="73" t="s">
        <v>1405</v>
      </c>
      <c r="D92" s="126" t="s">
        <v>27</v>
      </c>
      <c r="E92" s="106" t="s">
        <v>1406</v>
      </c>
      <c r="F92" s="313" t="s">
        <v>2140</v>
      </c>
      <c r="G92" s="64">
        <v>552.08000000000004</v>
      </c>
      <c r="H92" s="290">
        <f t="shared" si="7"/>
        <v>673.5376</v>
      </c>
      <c r="I92" s="289">
        <f t="shared" si="8"/>
        <v>552.08000000000004</v>
      </c>
      <c r="J92" s="33">
        <f t="shared" si="10"/>
        <v>673.5376</v>
      </c>
      <c r="N92" s="12"/>
      <c r="O92" s="12"/>
    </row>
    <row r="93" spans="1:15" ht="292.5">
      <c r="A93" s="20">
        <v>84</v>
      </c>
      <c r="B93" s="221" t="s">
        <v>181</v>
      </c>
      <c r="C93" s="73" t="s">
        <v>1407</v>
      </c>
      <c r="D93" s="14" t="s">
        <v>69</v>
      </c>
      <c r="E93" s="106" t="s">
        <v>1408</v>
      </c>
      <c r="F93" s="313" t="s">
        <v>2318</v>
      </c>
      <c r="G93" s="64">
        <v>627.65</v>
      </c>
      <c r="H93" s="290">
        <f t="shared" si="7"/>
        <v>765.73299999999995</v>
      </c>
      <c r="I93" s="289">
        <f t="shared" si="8"/>
        <v>627.65</v>
      </c>
      <c r="J93" s="33">
        <f t="shared" si="10"/>
        <v>765.73299999999995</v>
      </c>
      <c r="N93" s="12"/>
      <c r="O93" s="12"/>
    </row>
    <row r="94" spans="1:15" ht="33.75">
      <c r="A94" s="20">
        <v>85</v>
      </c>
      <c r="B94" s="221">
        <v>2571140075</v>
      </c>
      <c r="C94" s="73" t="s">
        <v>2108</v>
      </c>
      <c r="D94" s="14" t="s">
        <v>1409</v>
      </c>
      <c r="E94" s="106" t="s">
        <v>2299</v>
      </c>
      <c r="F94" s="313" t="s">
        <v>2115</v>
      </c>
      <c r="G94" s="64">
        <v>649.17999999999995</v>
      </c>
      <c r="H94" s="290">
        <f t="shared" si="7"/>
        <v>791.99959999999987</v>
      </c>
      <c r="I94" s="289">
        <f t="shared" si="8"/>
        <v>649.17999999999995</v>
      </c>
      <c r="J94" s="33">
        <f t="shared" si="10"/>
        <v>791.99959999999987</v>
      </c>
      <c r="N94" s="12"/>
      <c r="O94" s="12"/>
    </row>
    <row r="95" spans="1:15" ht="33.75">
      <c r="A95" s="287">
        <v>86</v>
      </c>
      <c r="B95" s="221">
        <v>2571140076</v>
      </c>
      <c r="C95" s="278" t="s">
        <v>1410</v>
      </c>
      <c r="D95" s="119" t="s">
        <v>1411</v>
      </c>
      <c r="E95" s="288" t="s">
        <v>2300</v>
      </c>
      <c r="F95" s="311"/>
      <c r="G95" s="289">
        <v>650.6</v>
      </c>
      <c r="H95" s="290">
        <f t="shared" si="7"/>
        <v>793.73199999999997</v>
      </c>
      <c r="I95" s="289">
        <f t="shared" si="8"/>
        <v>650.6</v>
      </c>
      <c r="J95" s="290">
        <f t="shared" si="10"/>
        <v>793.73199999999997</v>
      </c>
      <c r="N95" s="12"/>
      <c r="O95" s="12"/>
    </row>
    <row r="96" spans="1:15" ht="22.5">
      <c r="A96" s="20">
        <v>87</v>
      </c>
      <c r="B96" s="221" t="s">
        <v>183</v>
      </c>
      <c r="C96" s="75" t="s">
        <v>1412</v>
      </c>
      <c r="D96" s="14" t="s">
        <v>26</v>
      </c>
      <c r="E96" s="106" t="s">
        <v>2301</v>
      </c>
      <c r="F96" s="313" t="s">
        <v>2141</v>
      </c>
      <c r="G96" s="64">
        <v>917.2399999999999</v>
      </c>
      <c r="H96" s="290">
        <f t="shared" si="7"/>
        <v>1119.0328</v>
      </c>
      <c r="I96" s="289">
        <f t="shared" si="8"/>
        <v>917.24</v>
      </c>
      <c r="J96" s="33">
        <f t="shared" si="10"/>
        <v>1119.0328</v>
      </c>
      <c r="N96" s="12"/>
      <c r="O96" s="12"/>
    </row>
    <row r="97" spans="1:15" ht="22.5">
      <c r="A97" s="20">
        <v>88</v>
      </c>
      <c r="B97" s="327">
        <v>2571140219</v>
      </c>
      <c r="C97" s="75" t="s">
        <v>1413</v>
      </c>
      <c r="D97" s="14" t="s">
        <v>402</v>
      </c>
      <c r="E97" s="106" t="s">
        <v>2302</v>
      </c>
      <c r="F97" s="313"/>
      <c r="G97" s="64">
        <v>846.96</v>
      </c>
      <c r="H97" s="290">
        <f t="shared" si="7"/>
        <v>1033.2912000000001</v>
      </c>
      <c r="I97" s="289">
        <f t="shared" si="8"/>
        <v>846.96000000000015</v>
      </c>
      <c r="J97" s="33">
        <f t="shared" si="10"/>
        <v>1033.2912000000001</v>
      </c>
      <c r="N97" s="12"/>
      <c r="O97" s="12"/>
    </row>
    <row r="98" spans="1:15" ht="22.5">
      <c r="A98" s="20">
        <v>89</v>
      </c>
      <c r="B98" s="327" t="s">
        <v>415</v>
      </c>
      <c r="C98" s="75" t="s">
        <v>1414</v>
      </c>
      <c r="D98" s="14" t="s">
        <v>414</v>
      </c>
      <c r="E98" s="106" t="s">
        <v>2303</v>
      </c>
      <c r="F98" s="313"/>
      <c r="G98" s="64">
        <v>915.05</v>
      </c>
      <c r="H98" s="290">
        <f t="shared" si="7"/>
        <v>1116.3609999999999</v>
      </c>
      <c r="I98" s="289">
        <f t="shared" si="8"/>
        <v>915.05</v>
      </c>
      <c r="J98" s="33">
        <f t="shared" si="10"/>
        <v>1116.3609999999999</v>
      </c>
      <c r="N98" s="12"/>
      <c r="O98" s="12"/>
    </row>
    <row r="99" spans="1:15" ht="33.75">
      <c r="A99" s="20">
        <v>90</v>
      </c>
      <c r="B99" s="327">
        <v>2571140211</v>
      </c>
      <c r="C99" s="75" t="s">
        <v>1415</v>
      </c>
      <c r="D99" s="14" t="s">
        <v>485</v>
      </c>
      <c r="E99" s="106" t="s">
        <v>2304</v>
      </c>
      <c r="F99" s="313" t="s">
        <v>2142</v>
      </c>
      <c r="G99" s="64">
        <v>851.11</v>
      </c>
      <c r="H99" s="290">
        <f t="shared" si="7"/>
        <v>1038.3542</v>
      </c>
      <c r="I99" s="289">
        <f t="shared" si="8"/>
        <v>851.11</v>
      </c>
      <c r="J99" s="33">
        <f t="shared" si="10"/>
        <v>1038.3542</v>
      </c>
      <c r="N99" s="12"/>
      <c r="O99" s="12"/>
    </row>
    <row r="100" spans="1:15" ht="22.5">
      <c r="A100" s="20">
        <v>91</v>
      </c>
      <c r="B100" s="221">
        <v>2571140208</v>
      </c>
      <c r="C100" s="75" t="s">
        <v>1416</v>
      </c>
      <c r="D100" s="14" t="s">
        <v>619</v>
      </c>
      <c r="E100" s="106" t="s">
        <v>2305</v>
      </c>
      <c r="F100" s="313" t="s">
        <v>2113</v>
      </c>
      <c r="G100" s="64">
        <v>495.46999999999997</v>
      </c>
      <c r="H100" s="290">
        <f t="shared" si="7"/>
        <v>604.47339999999997</v>
      </c>
      <c r="I100" s="289">
        <f t="shared" si="8"/>
        <v>495.46999999999997</v>
      </c>
      <c r="J100" s="33">
        <f t="shared" si="10"/>
        <v>604.47339999999997</v>
      </c>
      <c r="N100" s="12"/>
      <c r="O100" s="12"/>
    </row>
    <row r="101" spans="1:15" ht="23.25" thickBot="1">
      <c r="A101" s="36">
        <v>92</v>
      </c>
      <c r="B101" s="398">
        <v>2571140224</v>
      </c>
      <c r="C101" s="75" t="s">
        <v>1417</v>
      </c>
      <c r="D101" s="28" t="s">
        <v>623</v>
      </c>
      <c r="E101" s="153" t="s">
        <v>2306</v>
      </c>
      <c r="F101" s="153" t="s">
        <v>2143</v>
      </c>
      <c r="G101" s="282">
        <v>978.56</v>
      </c>
      <c r="H101" s="290">
        <f t="shared" si="7"/>
        <v>1193.8431999999998</v>
      </c>
      <c r="I101" s="289">
        <f t="shared" si="8"/>
        <v>978.55999999999983</v>
      </c>
      <c r="J101" s="48">
        <f t="shared" si="10"/>
        <v>1193.8431999999998</v>
      </c>
      <c r="N101" s="12"/>
      <c r="O101" s="12"/>
    </row>
    <row r="102" spans="1:15" ht="12.75" customHeight="1">
      <c r="A102" s="514" t="s">
        <v>479</v>
      </c>
      <c r="B102" s="515"/>
      <c r="C102" s="515"/>
      <c r="D102" s="515"/>
      <c r="E102" s="515"/>
      <c r="F102" s="515"/>
      <c r="G102" s="515"/>
      <c r="H102" s="515"/>
      <c r="I102" s="515"/>
      <c r="J102" s="516"/>
      <c r="N102" s="12"/>
      <c r="O102" s="12"/>
    </row>
    <row r="103" spans="1:15" ht="13.5" thickBot="1">
      <c r="A103" s="520"/>
      <c r="B103" s="521"/>
      <c r="C103" s="521"/>
      <c r="D103" s="521"/>
      <c r="E103" s="521"/>
      <c r="F103" s="522"/>
      <c r="G103" s="521"/>
      <c r="H103" s="521"/>
      <c r="I103" s="521"/>
      <c r="J103" s="523"/>
      <c r="N103" s="12"/>
      <c r="O103" s="12"/>
    </row>
    <row r="104" spans="1:15" ht="23.25" thickBot="1">
      <c r="A104" s="30">
        <v>95</v>
      </c>
      <c r="B104" s="338">
        <v>2571115611</v>
      </c>
      <c r="C104" s="78" t="s">
        <v>1418</v>
      </c>
      <c r="D104" s="116" t="s">
        <v>31</v>
      </c>
      <c r="E104" s="380" t="s">
        <v>2272</v>
      </c>
      <c r="F104" s="380"/>
      <c r="G104" s="66">
        <v>154.35</v>
      </c>
      <c r="H104" s="711">
        <f t="shared" ref="H104" si="11">G104*1.22</f>
        <v>188.30699999999999</v>
      </c>
      <c r="I104" s="712">
        <f t="shared" ref="I104" si="12">J104/1.22</f>
        <v>154.35</v>
      </c>
      <c r="J104" s="713">
        <f>H104-(H104*$I$4)</f>
        <v>188.30699999999999</v>
      </c>
      <c r="N104" s="12"/>
      <c r="O104" s="12"/>
    </row>
    <row r="105" spans="1:15" ht="12.75" customHeight="1">
      <c r="H105" s="12"/>
      <c r="J105" s="12"/>
      <c r="N105" s="12"/>
      <c r="O105" s="12"/>
    </row>
    <row r="106" spans="1:15">
      <c r="H106" s="12"/>
      <c r="J106" s="12"/>
      <c r="N106" s="12"/>
      <c r="O106" s="12"/>
    </row>
    <row r="107" spans="1:15">
      <c r="H107" s="12"/>
      <c r="J107" s="12"/>
      <c r="N107" s="12"/>
      <c r="O107" s="12"/>
    </row>
    <row r="108" spans="1:15">
      <c r="H108" s="12"/>
      <c r="J108" s="12"/>
      <c r="N108" s="12"/>
      <c r="O108" s="12"/>
    </row>
    <row r="109" spans="1:15">
      <c r="H109" s="12"/>
      <c r="J109" s="12"/>
      <c r="N109" s="12"/>
      <c r="O109" s="12"/>
    </row>
    <row r="110" spans="1:15">
      <c r="H110" s="12"/>
      <c r="J110" s="12"/>
      <c r="N110" s="12"/>
      <c r="O110" s="12"/>
    </row>
    <row r="111" spans="1:15">
      <c r="H111" s="12"/>
      <c r="J111" s="12"/>
      <c r="N111" s="12"/>
      <c r="O111" s="12"/>
    </row>
    <row r="112" spans="1:15">
      <c r="H112" s="12"/>
      <c r="J112" s="12"/>
      <c r="N112" s="12"/>
      <c r="O112" s="12"/>
    </row>
    <row r="113" spans="8:15">
      <c r="H113" s="12"/>
      <c r="J113" s="12"/>
      <c r="N113" s="12"/>
      <c r="O113" s="12"/>
    </row>
    <row r="114" spans="8:15">
      <c r="H114" s="12"/>
      <c r="J114" s="12"/>
      <c r="N114" s="12"/>
      <c r="O114" s="12"/>
    </row>
    <row r="115" spans="8:15">
      <c r="H115" s="12"/>
      <c r="J115" s="12"/>
      <c r="N115" s="12"/>
      <c r="O115" s="12"/>
    </row>
    <row r="116" spans="8:15">
      <c r="H116" s="12"/>
      <c r="J116" s="12"/>
      <c r="N116" s="12"/>
      <c r="O116" s="12"/>
    </row>
    <row r="117" spans="8:15">
      <c r="H117" s="12"/>
      <c r="J117" s="12"/>
      <c r="N117" s="12"/>
      <c r="O117" s="12"/>
    </row>
    <row r="118" spans="8:15">
      <c r="H118" s="12"/>
      <c r="J118" s="12"/>
      <c r="N118" s="12"/>
      <c r="O118" s="12"/>
    </row>
    <row r="119" spans="8:15">
      <c r="H119" s="12"/>
      <c r="J119" s="12"/>
      <c r="N119" s="12"/>
      <c r="O119" s="12"/>
    </row>
    <row r="120" spans="8:15">
      <c r="H120" s="12"/>
      <c r="J120" s="12"/>
      <c r="N120" s="12"/>
      <c r="O120" s="12"/>
    </row>
    <row r="121" spans="8:15">
      <c r="H121" s="12"/>
      <c r="J121" s="12"/>
      <c r="N121" s="12"/>
      <c r="O121" s="12"/>
    </row>
    <row r="122" spans="8:15">
      <c r="H122" s="12"/>
      <c r="J122" s="12"/>
      <c r="N122" s="12"/>
      <c r="O122" s="12"/>
    </row>
    <row r="123" spans="8:15">
      <c r="H123" s="12"/>
      <c r="J123" s="12"/>
      <c r="N123" s="12"/>
      <c r="O123" s="12"/>
    </row>
    <row r="124" spans="8:15">
      <c r="H124" s="12"/>
      <c r="J124" s="12"/>
      <c r="N124" s="12"/>
      <c r="O124" s="12"/>
    </row>
    <row r="125" spans="8:15">
      <c r="H125" s="12"/>
      <c r="J125" s="12"/>
      <c r="N125" s="12"/>
      <c r="O125" s="12"/>
    </row>
    <row r="126" spans="8:15">
      <c r="H126" s="12"/>
      <c r="J126" s="12"/>
      <c r="N126" s="12"/>
      <c r="O126" s="12"/>
    </row>
    <row r="127" spans="8:15">
      <c r="H127" s="12"/>
      <c r="J127" s="12"/>
      <c r="N127" s="12"/>
      <c r="O127" s="12"/>
    </row>
    <row r="128" spans="8:15">
      <c r="H128" s="12"/>
      <c r="J128" s="12"/>
      <c r="N128" s="12"/>
      <c r="O128" s="12"/>
    </row>
    <row r="129" spans="8:15">
      <c r="H129" s="12"/>
      <c r="J129" s="12"/>
      <c r="N129" s="12"/>
      <c r="O129" s="12"/>
    </row>
    <row r="130" spans="8:15">
      <c r="H130" s="12"/>
      <c r="J130" s="12"/>
      <c r="N130" s="12"/>
      <c r="O130" s="12"/>
    </row>
    <row r="131" spans="8:15">
      <c r="H131" s="12"/>
      <c r="J131" s="12"/>
      <c r="N131" s="12"/>
      <c r="O131" s="12"/>
    </row>
    <row r="132" spans="8:15">
      <c r="H132" s="12"/>
      <c r="J132" s="12"/>
      <c r="N132" s="12"/>
      <c r="O132" s="12"/>
    </row>
    <row r="133" spans="8:15">
      <c r="H133" s="12"/>
      <c r="J133" s="12"/>
      <c r="N133" s="12"/>
      <c r="O133" s="12"/>
    </row>
    <row r="134" spans="8:15">
      <c r="H134" s="12"/>
      <c r="J134" s="12"/>
      <c r="N134" s="12"/>
      <c r="O134" s="12"/>
    </row>
    <row r="135" spans="8:15">
      <c r="H135" s="12"/>
      <c r="J135" s="12"/>
      <c r="N135" s="12"/>
      <c r="O135" s="12"/>
    </row>
    <row r="136" spans="8:15">
      <c r="H136" s="12"/>
      <c r="J136" s="12"/>
      <c r="N136" s="12"/>
      <c r="O136" s="12"/>
    </row>
    <row r="137" spans="8:15">
      <c r="H137" s="12"/>
      <c r="J137" s="12"/>
      <c r="N137" s="12"/>
      <c r="O137" s="12"/>
    </row>
    <row r="138" spans="8:15">
      <c r="H138" s="12"/>
      <c r="J138" s="12"/>
      <c r="N138" s="12"/>
      <c r="O138" s="12"/>
    </row>
    <row r="139" spans="8:15">
      <c r="H139" s="12"/>
      <c r="J139" s="12"/>
      <c r="N139" s="12"/>
      <c r="O139" s="12"/>
    </row>
    <row r="140" spans="8:15">
      <c r="H140" s="12"/>
      <c r="J140" s="12"/>
      <c r="N140" s="12"/>
      <c r="O140" s="12"/>
    </row>
    <row r="141" spans="8:15">
      <c r="H141" s="12"/>
      <c r="J141" s="12"/>
      <c r="N141" s="12"/>
      <c r="O141" s="12"/>
    </row>
    <row r="142" spans="8:15">
      <c r="H142" s="12"/>
      <c r="J142" s="12"/>
      <c r="N142" s="12"/>
      <c r="O142" s="12"/>
    </row>
    <row r="143" spans="8:15">
      <c r="H143" s="12"/>
      <c r="J143" s="12"/>
      <c r="N143" s="12"/>
      <c r="O143" s="12"/>
    </row>
    <row r="144" spans="8:15">
      <c r="H144" s="12"/>
      <c r="J144" s="12"/>
      <c r="N144" s="12"/>
      <c r="O144" s="12"/>
    </row>
    <row r="145" spans="8:15">
      <c r="H145" s="12"/>
      <c r="J145" s="12"/>
      <c r="N145" s="12"/>
      <c r="O145" s="12"/>
    </row>
    <row r="146" spans="8:15">
      <c r="H146" s="12"/>
      <c r="J146" s="12"/>
      <c r="N146" s="12"/>
      <c r="O146" s="12"/>
    </row>
    <row r="147" spans="8:15">
      <c r="H147" s="12"/>
      <c r="J147" s="12"/>
      <c r="N147" s="12"/>
      <c r="O147" s="12"/>
    </row>
    <row r="148" spans="8:15">
      <c r="H148" s="12"/>
      <c r="J148" s="12"/>
      <c r="N148" s="12"/>
      <c r="O148" s="12"/>
    </row>
    <row r="149" spans="8:15">
      <c r="H149" s="12"/>
      <c r="J149" s="12"/>
      <c r="N149" s="12"/>
      <c r="O149" s="12"/>
    </row>
    <row r="150" spans="8:15">
      <c r="H150" s="12"/>
      <c r="J150" s="12"/>
      <c r="N150" s="12"/>
      <c r="O150" s="12"/>
    </row>
    <row r="151" spans="8:15">
      <c r="H151" s="12"/>
      <c r="J151" s="12"/>
      <c r="N151" s="12"/>
      <c r="O151" s="12"/>
    </row>
    <row r="152" spans="8:15">
      <c r="N152" s="12"/>
      <c r="O152" s="12"/>
    </row>
    <row r="153" spans="8:15">
      <c r="N153" s="12"/>
      <c r="O153" s="12"/>
    </row>
    <row r="154" spans="8:15">
      <c r="N154" s="12"/>
      <c r="O154" s="12"/>
    </row>
    <row r="155" spans="8:15">
      <c r="N155" s="12"/>
      <c r="O155" s="12"/>
    </row>
    <row r="156" spans="8:15">
      <c r="N156" s="12"/>
      <c r="O156" s="12"/>
    </row>
    <row r="157" spans="8:15">
      <c r="N157" s="12"/>
      <c r="O157" s="12"/>
    </row>
    <row r="158" spans="8:15">
      <c r="N158" s="12"/>
      <c r="O158" s="12"/>
    </row>
    <row r="159" spans="8:15">
      <c r="N159" s="12"/>
      <c r="O159" s="12"/>
    </row>
    <row r="160" spans="8:15">
      <c r="N160" s="12"/>
      <c r="O160" s="12"/>
    </row>
    <row r="161" spans="14:15">
      <c r="N161" s="12"/>
      <c r="O161" s="12"/>
    </row>
    <row r="162" spans="14:15">
      <c r="N162" s="12"/>
      <c r="O162" s="12"/>
    </row>
    <row r="163" spans="14:15">
      <c r="N163" s="12"/>
      <c r="O163" s="12"/>
    </row>
    <row r="164" spans="14:15">
      <c r="N164" s="12"/>
      <c r="O164" s="12"/>
    </row>
    <row r="165" spans="14:15">
      <c r="N165" s="12"/>
      <c r="O165" s="12"/>
    </row>
    <row r="166" spans="14:15">
      <c r="N166" s="12"/>
      <c r="O166" s="12"/>
    </row>
    <row r="167" spans="14:15">
      <c r="N167" s="12"/>
      <c r="O167" s="12"/>
    </row>
    <row r="168" spans="14:15">
      <c r="N168" s="12"/>
      <c r="O168" s="12"/>
    </row>
    <row r="169" spans="14:15">
      <c r="N169" s="12"/>
      <c r="O169" s="12"/>
    </row>
    <row r="170" spans="14:15">
      <c r="N170" s="12"/>
      <c r="O170" s="12"/>
    </row>
    <row r="171" spans="14:15">
      <c r="N171" s="12"/>
      <c r="O171" s="12"/>
    </row>
    <row r="172" spans="14:15">
      <c r="N172" s="12"/>
      <c r="O172" s="12"/>
    </row>
    <row r="173" spans="14:15">
      <c r="N173" s="12"/>
      <c r="O173" s="12"/>
    </row>
    <row r="174" spans="14:15">
      <c r="N174" s="12"/>
      <c r="O174" s="12"/>
    </row>
    <row r="175" spans="14:15">
      <c r="N175" s="12"/>
      <c r="O175" s="12"/>
    </row>
    <row r="176" spans="14:15">
      <c r="N176" s="12"/>
      <c r="O176" s="12"/>
    </row>
    <row r="177" spans="14:15">
      <c r="N177" s="12"/>
      <c r="O177" s="12"/>
    </row>
    <row r="178" spans="14:15">
      <c r="N178" s="12"/>
      <c r="O178" s="12"/>
    </row>
    <row r="179" spans="14:15">
      <c r="N179" s="12"/>
      <c r="O179" s="12"/>
    </row>
    <row r="180" spans="14:15">
      <c r="N180" s="12"/>
      <c r="O180" s="12"/>
    </row>
    <row r="181" spans="14:15">
      <c r="N181" s="12"/>
      <c r="O181" s="12"/>
    </row>
    <row r="182" spans="14:15">
      <c r="N182" s="12"/>
      <c r="O182" s="12"/>
    </row>
    <row r="183" spans="14:15">
      <c r="N183" s="12"/>
      <c r="O183" s="12"/>
    </row>
    <row r="184" spans="14:15">
      <c r="N184" s="12"/>
      <c r="O184" s="12"/>
    </row>
    <row r="185" spans="14:15">
      <c r="N185" s="12"/>
      <c r="O185" s="12"/>
    </row>
  </sheetData>
  <mergeCells count="20">
    <mergeCell ref="A49:J49"/>
    <mergeCell ref="A64:J64"/>
    <mergeCell ref="A65:J65"/>
    <mergeCell ref="A86:J86"/>
    <mergeCell ref="A102:J103"/>
    <mergeCell ref="A1:J1"/>
    <mergeCell ref="C2:J2"/>
    <mergeCell ref="A3:H3"/>
    <mergeCell ref="I3:J3"/>
    <mergeCell ref="A4:H4"/>
    <mergeCell ref="I4:J4"/>
    <mergeCell ref="H5:H6"/>
    <mergeCell ref="A7:J7"/>
    <mergeCell ref="A8:J8"/>
    <mergeCell ref="A24:J24"/>
    <mergeCell ref="A5:A6"/>
    <mergeCell ref="C5:C6"/>
    <mergeCell ref="D5:D6"/>
    <mergeCell ref="E5:E6"/>
    <mergeCell ref="G5:G6"/>
  </mergeCells>
  <phoneticPr fontId="2" type="noConversion"/>
  <pageMargins left="0.23622047244094491" right="0.11811023622047245" top="0.19685039370078741" bottom="0.19685039370078741" header="0" footer="0"/>
  <pageSetup paperSize="9" scale="91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topLeftCell="A4" zoomScale="80" zoomScaleNormal="80" workbookViewId="0">
      <selection activeCell="G19" sqref="G19"/>
    </sheetView>
  </sheetViews>
  <sheetFormatPr defaultRowHeight="12.75"/>
  <cols>
    <col min="1" max="1" width="3.7109375" style="239" customWidth="1"/>
    <col min="2" max="3" width="13.7109375" style="239" customWidth="1"/>
    <col min="4" max="4" width="50.7109375" style="240" customWidth="1"/>
    <col min="5" max="5" width="63" style="241" customWidth="1"/>
    <col min="6" max="6" width="8.85546875" style="242" customWidth="1"/>
    <col min="7" max="7" width="7.42578125" style="243" customWidth="1"/>
    <col min="8" max="8" width="7.7109375" style="244" customWidth="1"/>
    <col min="9" max="9" width="9.140625" style="244" customWidth="1"/>
  </cols>
  <sheetData>
    <row r="1" spans="1:9" ht="29.25" customHeight="1">
      <c r="A1" s="687" t="s">
        <v>46</v>
      </c>
      <c r="B1" s="687"/>
      <c r="C1" s="687"/>
      <c r="D1" s="687"/>
      <c r="E1" s="687"/>
      <c r="F1" s="687"/>
      <c r="G1" s="687"/>
      <c r="H1" s="687"/>
      <c r="I1" s="429"/>
    </row>
    <row r="2" spans="1:9" ht="25.5" customHeight="1">
      <c r="A2" s="684" t="s">
        <v>1293</v>
      </c>
      <c r="B2" s="684"/>
      <c r="C2" s="684"/>
      <c r="D2" s="684"/>
      <c r="E2" s="684"/>
      <c r="F2" s="684"/>
      <c r="G2" s="684"/>
      <c r="H2" s="684"/>
    </row>
    <row r="3" spans="1:9" ht="24" customHeight="1">
      <c r="A3" s="449"/>
      <c r="B3" s="245"/>
      <c r="C3" s="449"/>
      <c r="D3" s="245"/>
      <c r="E3" s="245"/>
      <c r="F3" s="144"/>
      <c r="G3" s="144"/>
      <c r="H3" s="688" t="s">
        <v>1294</v>
      </c>
      <c r="I3" s="689"/>
    </row>
    <row r="4" spans="1:9" ht="27" customHeight="1">
      <c r="A4" s="425"/>
      <c r="B4" s="428"/>
      <c r="C4" s="425"/>
      <c r="D4" s="428"/>
      <c r="E4" s="428"/>
      <c r="F4" s="419"/>
      <c r="G4" s="430"/>
      <c r="H4" s="690">
        <v>0</v>
      </c>
      <c r="I4" s="691"/>
    </row>
    <row r="5" spans="1:9" ht="36" customHeight="1">
      <c r="A5" s="692" t="s">
        <v>581</v>
      </c>
      <c r="B5" s="696" t="s">
        <v>2539</v>
      </c>
      <c r="C5" s="447"/>
      <c r="D5" s="698" t="s">
        <v>578</v>
      </c>
      <c r="E5" s="698" t="s">
        <v>576</v>
      </c>
      <c r="F5" s="694" t="s">
        <v>1295</v>
      </c>
      <c r="G5" s="695"/>
      <c r="H5" s="694" t="s">
        <v>1296</v>
      </c>
      <c r="I5" s="695"/>
    </row>
    <row r="6" spans="1:9" ht="36" customHeight="1">
      <c r="A6" s="693"/>
      <c r="B6" s="697"/>
      <c r="C6" s="448"/>
      <c r="D6" s="699"/>
      <c r="E6" s="699"/>
      <c r="F6" s="445" t="s">
        <v>1297</v>
      </c>
      <c r="G6" s="445" t="s">
        <v>1298</v>
      </c>
      <c r="H6" s="445" t="s">
        <v>1297</v>
      </c>
      <c r="I6" s="446" t="s">
        <v>1298</v>
      </c>
    </row>
    <row r="7" spans="1:9" ht="20.25" customHeight="1">
      <c r="A7" s="685" t="s">
        <v>2537</v>
      </c>
      <c r="B7" s="685"/>
      <c r="C7" s="685"/>
      <c r="D7" s="685"/>
      <c r="E7" s="685"/>
      <c r="F7" s="685"/>
      <c r="G7" s="685"/>
      <c r="H7" s="685"/>
      <c r="I7" s="685"/>
    </row>
    <row r="8" spans="1:9" ht="36.75" customHeight="1">
      <c r="A8" s="431">
        <v>1</v>
      </c>
      <c r="B8" s="432">
        <v>2576110112</v>
      </c>
      <c r="C8" s="450" t="s">
        <v>2540</v>
      </c>
      <c r="D8" s="433" t="s">
        <v>1299</v>
      </c>
      <c r="E8" s="434" t="s">
        <v>1300</v>
      </c>
      <c r="F8" s="435">
        <v>241.56</v>
      </c>
      <c r="G8" s="435">
        <f>F8*1.22</f>
        <v>294.70319999999998</v>
      </c>
      <c r="H8" s="436">
        <f>I8/1.22</f>
        <v>241.56</v>
      </c>
      <c r="I8" s="436">
        <f>G8-(G8*$H$4)</f>
        <v>294.70319999999998</v>
      </c>
    </row>
    <row r="9" spans="1:9" ht="36.75" customHeight="1">
      <c r="A9" s="431">
        <v>2</v>
      </c>
      <c r="B9" s="432">
        <v>2576110113</v>
      </c>
      <c r="C9" s="450" t="s">
        <v>2541</v>
      </c>
      <c r="D9" s="433" t="s">
        <v>1301</v>
      </c>
      <c r="E9" s="434" t="s">
        <v>1300</v>
      </c>
      <c r="F9" s="435">
        <v>211.94</v>
      </c>
      <c r="G9" s="435">
        <f>F9*1.22</f>
        <v>258.5668</v>
      </c>
      <c r="H9" s="436">
        <f>I9/1.22</f>
        <v>211.94</v>
      </c>
      <c r="I9" s="436">
        <f>G9-(G9*$H$4)</f>
        <v>258.5668</v>
      </c>
    </row>
    <row r="10" spans="1:9" ht="36.75" customHeight="1">
      <c r="A10" s="686" t="s">
        <v>2536</v>
      </c>
      <c r="B10" s="686"/>
      <c r="C10" s="686"/>
      <c r="D10" s="686"/>
      <c r="E10" s="686"/>
      <c r="F10" s="686"/>
      <c r="G10" s="686"/>
      <c r="H10" s="686"/>
      <c r="I10" s="686"/>
    </row>
    <row r="11" spans="1:9" ht="36.75" customHeight="1">
      <c r="A11" s="431">
        <v>3</v>
      </c>
      <c r="B11" s="432">
        <v>2576140707</v>
      </c>
      <c r="C11" s="450" t="s">
        <v>2542</v>
      </c>
      <c r="D11" s="432" t="s">
        <v>2522</v>
      </c>
      <c r="E11" s="437" t="s">
        <v>1302</v>
      </c>
      <c r="F11" s="436">
        <v>133.4</v>
      </c>
      <c r="G11" s="435">
        <f t="shared" ref="G11:G14" si="0">F11*1.22</f>
        <v>162.74799999999999</v>
      </c>
      <c r="H11" s="436">
        <f t="shared" ref="H11:H14" si="1">I11/1.22</f>
        <v>133.4</v>
      </c>
      <c r="I11" s="436">
        <f>G11-(G11*$H$4)</f>
        <v>162.74799999999999</v>
      </c>
    </row>
    <row r="12" spans="1:9" ht="36.75" customHeight="1">
      <c r="A12" s="431">
        <v>4</v>
      </c>
      <c r="B12" s="432">
        <v>2576140708</v>
      </c>
      <c r="C12" s="450" t="s">
        <v>2543</v>
      </c>
      <c r="D12" s="432" t="s">
        <v>2523</v>
      </c>
      <c r="E12" s="437" t="s">
        <v>1302</v>
      </c>
      <c r="F12" s="436">
        <v>237.3</v>
      </c>
      <c r="G12" s="435">
        <f t="shared" si="0"/>
        <v>289.50600000000003</v>
      </c>
      <c r="H12" s="436">
        <f t="shared" si="1"/>
        <v>237.30000000000004</v>
      </c>
      <c r="I12" s="436">
        <f>G12-(G12*$H$4)</f>
        <v>289.50600000000003</v>
      </c>
    </row>
    <row r="13" spans="1:9" ht="36.75" customHeight="1">
      <c r="A13" s="431">
        <v>5</v>
      </c>
      <c r="B13" s="432">
        <v>2576140709</v>
      </c>
      <c r="C13" s="450" t="s">
        <v>2544</v>
      </c>
      <c r="D13" s="432" t="s">
        <v>2524</v>
      </c>
      <c r="E13" s="437" t="s">
        <v>1302</v>
      </c>
      <c r="F13" s="436">
        <v>225.42</v>
      </c>
      <c r="G13" s="435">
        <f t="shared" si="0"/>
        <v>275.01239999999996</v>
      </c>
      <c r="H13" s="436">
        <f t="shared" si="1"/>
        <v>225.41999999999996</v>
      </c>
      <c r="I13" s="436">
        <f>G13-(G13*$H$4)</f>
        <v>275.01239999999996</v>
      </c>
    </row>
    <row r="14" spans="1:9" ht="36.75" customHeight="1">
      <c r="A14" s="438">
        <v>6</v>
      </c>
      <c r="B14" s="432">
        <v>2576140711</v>
      </c>
      <c r="C14" s="450" t="s">
        <v>2545</v>
      </c>
      <c r="D14" s="432" t="s">
        <v>2525</v>
      </c>
      <c r="E14" s="437" t="s">
        <v>1302</v>
      </c>
      <c r="F14" s="436">
        <v>223.45</v>
      </c>
      <c r="G14" s="435">
        <f t="shared" si="0"/>
        <v>272.60899999999998</v>
      </c>
      <c r="H14" s="436">
        <f t="shared" si="1"/>
        <v>223.45</v>
      </c>
      <c r="I14" s="436">
        <f>G14-(G14*$H$4)</f>
        <v>272.60899999999998</v>
      </c>
    </row>
    <row r="15" spans="1:9" ht="36.75" customHeight="1">
      <c r="A15" s="686" t="s">
        <v>2505</v>
      </c>
      <c r="B15" s="686"/>
      <c r="C15" s="686"/>
      <c r="D15" s="686"/>
      <c r="E15" s="686"/>
      <c r="F15" s="686"/>
      <c r="G15" s="686"/>
      <c r="H15" s="686"/>
      <c r="I15" s="686"/>
    </row>
    <row r="16" spans="1:9" ht="36.75" customHeight="1">
      <c r="A16" s="438">
        <v>7</v>
      </c>
      <c r="B16" s="432">
        <v>2576233001</v>
      </c>
      <c r="C16" s="450" t="s">
        <v>2546</v>
      </c>
      <c r="D16" s="432" t="s">
        <v>2506</v>
      </c>
      <c r="E16" s="439" t="s">
        <v>1316</v>
      </c>
      <c r="F16" s="436">
        <v>204</v>
      </c>
      <c r="G16" s="440">
        <f>F16*1.22</f>
        <v>248.88</v>
      </c>
      <c r="H16" s="441">
        <f>I16/1.22</f>
        <v>204</v>
      </c>
      <c r="I16" s="441">
        <f>G16-(G16*$H$4)</f>
        <v>248.88</v>
      </c>
    </row>
    <row r="17" spans="1:9" ht="36.75" customHeight="1">
      <c r="A17" s="438">
        <v>8</v>
      </c>
      <c r="B17" s="432">
        <v>2576233010</v>
      </c>
      <c r="C17" s="450" t="s">
        <v>2547</v>
      </c>
      <c r="D17" s="432" t="s">
        <v>2507</v>
      </c>
      <c r="E17" s="439" t="s">
        <v>1316</v>
      </c>
      <c r="F17" s="436">
        <v>216.72</v>
      </c>
      <c r="G17" s="440">
        <f t="shared" ref="G17:G31" si="2">F17*1.22</f>
        <v>264.39839999999998</v>
      </c>
      <c r="H17" s="441">
        <f t="shared" ref="H17:H31" si="3">I17/1.22</f>
        <v>216.72</v>
      </c>
      <c r="I17" s="441">
        <f t="shared" ref="I17:I30" si="4">G17-(G17*$H$4)</f>
        <v>264.39839999999998</v>
      </c>
    </row>
    <row r="18" spans="1:9" ht="36.75" customHeight="1">
      <c r="A18" s="438">
        <v>9</v>
      </c>
      <c r="B18" s="432">
        <v>2576233011</v>
      </c>
      <c r="C18" s="450" t="s">
        <v>2548</v>
      </c>
      <c r="D18" s="432" t="s">
        <v>2508</v>
      </c>
      <c r="E18" s="439" t="s">
        <v>1316</v>
      </c>
      <c r="F18" s="436">
        <v>204</v>
      </c>
      <c r="G18" s="440">
        <f t="shared" si="2"/>
        <v>248.88</v>
      </c>
      <c r="H18" s="441">
        <f t="shared" si="3"/>
        <v>204</v>
      </c>
      <c r="I18" s="441">
        <f t="shared" si="4"/>
        <v>248.88</v>
      </c>
    </row>
    <row r="19" spans="1:9" ht="36.75" customHeight="1">
      <c r="A19" s="438">
        <v>10</v>
      </c>
      <c r="B19" s="432">
        <v>2576233015</v>
      </c>
      <c r="C19" s="450" t="s">
        <v>2549</v>
      </c>
      <c r="D19" s="432" t="s">
        <v>2509</v>
      </c>
      <c r="E19" s="439" t="s">
        <v>1316</v>
      </c>
      <c r="F19" s="436">
        <v>298.18</v>
      </c>
      <c r="G19" s="440">
        <f t="shared" si="2"/>
        <v>363.77960000000002</v>
      </c>
      <c r="H19" s="441">
        <f t="shared" si="3"/>
        <v>298.18</v>
      </c>
      <c r="I19" s="441">
        <f t="shared" si="4"/>
        <v>363.77960000000002</v>
      </c>
    </row>
    <row r="20" spans="1:9" ht="36.75" customHeight="1">
      <c r="A20" s="438">
        <v>11</v>
      </c>
      <c r="B20" s="432">
        <v>2576233020</v>
      </c>
      <c r="C20" s="450" t="s">
        <v>2550</v>
      </c>
      <c r="D20" s="432" t="s">
        <v>2510</v>
      </c>
      <c r="E20" s="439" t="s">
        <v>1316</v>
      </c>
      <c r="F20" s="436">
        <v>216.72</v>
      </c>
      <c r="G20" s="440">
        <f t="shared" si="2"/>
        <v>264.39839999999998</v>
      </c>
      <c r="H20" s="441">
        <f t="shared" si="3"/>
        <v>216.72</v>
      </c>
      <c r="I20" s="441">
        <f t="shared" si="4"/>
        <v>264.39839999999998</v>
      </c>
    </row>
    <row r="21" spans="1:9" ht="36.75" customHeight="1">
      <c r="A21" s="438">
        <v>12</v>
      </c>
      <c r="B21" s="442">
        <v>2576233014</v>
      </c>
      <c r="C21" s="450" t="s">
        <v>2551</v>
      </c>
      <c r="D21" s="442" t="s">
        <v>2511</v>
      </c>
      <c r="E21" s="439" t="s">
        <v>1316</v>
      </c>
      <c r="F21" s="441">
        <v>204</v>
      </c>
      <c r="G21" s="440">
        <f t="shared" si="2"/>
        <v>248.88</v>
      </c>
      <c r="H21" s="441">
        <f t="shared" si="3"/>
        <v>204</v>
      </c>
      <c r="I21" s="441">
        <f t="shared" si="4"/>
        <v>248.88</v>
      </c>
    </row>
    <row r="22" spans="1:9" ht="36.75" customHeight="1">
      <c r="A22" s="438">
        <v>13</v>
      </c>
      <c r="B22" s="442">
        <v>2576233002</v>
      </c>
      <c r="C22" s="450" t="s">
        <v>2552</v>
      </c>
      <c r="D22" s="442" t="s">
        <v>2512</v>
      </c>
      <c r="E22" s="439" t="s">
        <v>1316</v>
      </c>
      <c r="F22" s="441">
        <v>270.97000000000003</v>
      </c>
      <c r="G22" s="440">
        <f t="shared" si="2"/>
        <v>330.58340000000004</v>
      </c>
      <c r="H22" s="441">
        <f t="shared" si="3"/>
        <v>270.97000000000003</v>
      </c>
      <c r="I22" s="441">
        <f t="shared" si="4"/>
        <v>330.58340000000004</v>
      </c>
    </row>
    <row r="23" spans="1:9" ht="36.75" customHeight="1">
      <c r="A23" s="438">
        <v>14</v>
      </c>
      <c r="B23" s="442">
        <v>2576233013</v>
      </c>
      <c r="C23" s="450" t="s">
        <v>2553</v>
      </c>
      <c r="D23" s="442" t="s">
        <v>2513</v>
      </c>
      <c r="E23" s="439" t="s">
        <v>1316</v>
      </c>
      <c r="F23" s="441">
        <v>324.5</v>
      </c>
      <c r="G23" s="440">
        <f t="shared" si="2"/>
        <v>395.89</v>
      </c>
      <c r="H23" s="441">
        <f t="shared" si="3"/>
        <v>324.5</v>
      </c>
      <c r="I23" s="441">
        <f t="shared" si="4"/>
        <v>395.89</v>
      </c>
    </row>
    <row r="24" spans="1:9" ht="36.75" customHeight="1">
      <c r="A24" s="438">
        <v>15</v>
      </c>
      <c r="B24" s="432">
        <v>2576233019</v>
      </c>
      <c r="C24" s="450" t="s">
        <v>2554</v>
      </c>
      <c r="D24" s="432" t="s">
        <v>2514</v>
      </c>
      <c r="E24" s="439" t="s">
        <v>1316</v>
      </c>
      <c r="F24" s="436">
        <v>289.52999999999997</v>
      </c>
      <c r="G24" s="440">
        <f t="shared" si="2"/>
        <v>353.22659999999996</v>
      </c>
      <c r="H24" s="441">
        <f t="shared" si="3"/>
        <v>289.52999999999997</v>
      </c>
      <c r="I24" s="441">
        <f t="shared" si="4"/>
        <v>353.22659999999996</v>
      </c>
    </row>
    <row r="25" spans="1:9" ht="36.75" customHeight="1">
      <c r="A25" s="438">
        <v>16</v>
      </c>
      <c r="B25" s="432">
        <v>2576233004</v>
      </c>
      <c r="C25" s="450" t="s">
        <v>2555</v>
      </c>
      <c r="D25" s="432" t="s">
        <v>2515</v>
      </c>
      <c r="E25" s="439" t="s">
        <v>1316</v>
      </c>
      <c r="F25" s="436">
        <v>263.86</v>
      </c>
      <c r="G25" s="440">
        <f t="shared" si="2"/>
        <v>321.9092</v>
      </c>
      <c r="H25" s="441">
        <f t="shared" si="3"/>
        <v>263.86</v>
      </c>
      <c r="I25" s="441">
        <f t="shared" si="4"/>
        <v>321.9092</v>
      </c>
    </row>
    <row r="26" spans="1:9" ht="36.75" customHeight="1">
      <c r="A26" s="438">
        <v>17</v>
      </c>
      <c r="B26" s="432">
        <v>2576233003</v>
      </c>
      <c r="C26" s="450" t="s">
        <v>2556</v>
      </c>
      <c r="D26" s="432" t="s">
        <v>2516</v>
      </c>
      <c r="E26" s="439" t="s">
        <v>1316</v>
      </c>
      <c r="F26" s="436">
        <v>239.74</v>
      </c>
      <c r="G26" s="440">
        <f t="shared" si="2"/>
        <v>292.4828</v>
      </c>
      <c r="H26" s="441">
        <f t="shared" si="3"/>
        <v>239.74</v>
      </c>
      <c r="I26" s="441">
        <f t="shared" si="4"/>
        <v>292.4828</v>
      </c>
    </row>
    <row r="27" spans="1:9" ht="36.75" customHeight="1">
      <c r="A27" s="438">
        <v>18</v>
      </c>
      <c r="B27" s="432">
        <v>2576233006</v>
      </c>
      <c r="C27" s="450" t="s">
        <v>2557</v>
      </c>
      <c r="D27" s="432" t="s">
        <v>2517</v>
      </c>
      <c r="E27" s="439" t="s">
        <v>1316</v>
      </c>
      <c r="F27" s="436">
        <v>239.74</v>
      </c>
      <c r="G27" s="440">
        <f t="shared" si="2"/>
        <v>292.4828</v>
      </c>
      <c r="H27" s="441">
        <f t="shared" si="3"/>
        <v>239.74</v>
      </c>
      <c r="I27" s="441">
        <f t="shared" si="4"/>
        <v>292.4828</v>
      </c>
    </row>
    <row r="28" spans="1:9" ht="36.75" customHeight="1">
      <c r="A28" s="438">
        <v>19</v>
      </c>
      <c r="B28" s="432">
        <v>2576233005</v>
      </c>
      <c r="C28" s="450" t="s">
        <v>2558</v>
      </c>
      <c r="D28" s="432" t="s">
        <v>2518</v>
      </c>
      <c r="E28" s="439" t="s">
        <v>1316</v>
      </c>
      <c r="F28" s="436">
        <v>222.91</v>
      </c>
      <c r="G28" s="440">
        <f t="shared" si="2"/>
        <v>271.9502</v>
      </c>
      <c r="H28" s="441">
        <f t="shared" si="3"/>
        <v>222.91</v>
      </c>
      <c r="I28" s="441">
        <f t="shared" si="4"/>
        <v>271.9502</v>
      </c>
    </row>
    <row r="29" spans="1:9" ht="36.75" customHeight="1">
      <c r="A29" s="438">
        <v>20</v>
      </c>
      <c r="B29" s="432">
        <v>2576233009</v>
      </c>
      <c r="C29" s="450" t="s">
        <v>2559</v>
      </c>
      <c r="D29" s="432" t="s">
        <v>2519</v>
      </c>
      <c r="E29" s="439" t="s">
        <v>1316</v>
      </c>
      <c r="F29" s="436">
        <v>270.97000000000003</v>
      </c>
      <c r="G29" s="440">
        <f t="shared" si="2"/>
        <v>330.58340000000004</v>
      </c>
      <c r="H29" s="441">
        <f t="shared" si="3"/>
        <v>270.97000000000003</v>
      </c>
      <c r="I29" s="441">
        <f t="shared" si="4"/>
        <v>330.58340000000004</v>
      </c>
    </row>
    <row r="30" spans="1:9" ht="36.75" customHeight="1">
      <c r="A30" s="438">
        <v>21</v>
      </c>
      <c r="B30" s="432">
        <v>2576233008</v>
      </c>
      <c r="C30" s="450" t="s">
        <v>2560</v>
      </c>
      <c r="D30" s="432" t="s">
        <v>2520</v>
      </c>
      <c r="E30" s="439" t="s">
        <v>1316</v>
      </c>
      <c r="F30" s="436">
        <v>270.97000000000003</v>
      </c>
      <c r="G30" s="440">
        <f t="shared" si="2"/>
        <v>330.58340000000004</v>
      </c>
      <c r="H30" s="441">
        <f t="shared" si="3"/>
        <v>270.97000000000003</v>
      </c>
      <c r="I30" s="441">
        <f t="shared" si="4"/>
        <v>330.58340000000004</v>
      </c>
    </row>
    <row r="31" spans="1:9" ht="36.75" customHeight="1">
      <c r="A31" s="438">
        <v>22</v>
      </c>
      <c r="B31" s="432">
        <v>2576233007</v>
      </c>
      <c r="C31" s="450" t="s">
        <v>2561</v>
      </c>
      <c r="D31" s="432" t="s">
        <v>2521</v>
      </c>
      <c r="E31" s="439" t="s">
        <v>1316</v>
      </c>
      <c r="F31" s="436">
        <v>263.86</v>
      </c>
      <c r="G31" s="440">
        <f t="shared" si="2"/>
        <v>321.9092</v>
      </c>
      <c r="H31" s="441">
        <f t="shared" si="3"/>
        <v>263.86</v>
      </c>
      <c r="I31" s="441">
        <f>G31-(G31*$H$4)</f>
        <v>321.9092</v>
      </c>
    </row>
    <row r="32" spans="1:9" ht="36.75" customHeight="1">
      <c r="A32" s="685" t="s">
        <v>2538</v>
      </c>
      <c r="B32" s="685"/>
      <c r="C32" s="685"/>
      <c r="D32" s="685"/>
      <c r="E32" s="685"/>
      <c r="F32" s="685"/>
      <c r="G32" s="685"/>
      <c r="H32" s="685"/>
      <c r="I32" s="685"/>
    </row>
    <row r="33" spans="1:9" ht="36.75" customHeight="1">
      <c r="A33" s="439">
        <v>23</v>
      </c>
      <c r="B33" s="432">
        <v>2576220102</v>
      </c>
      <c r="C33" s="450" t="s">
        <v>2562</v>
      </c>
      <c r="D33" s="444" t="s">
        <v>2526</v>
      </c>
      <c r="E33" s="439" t="s">
        <v>1316</v>
      </c>
      <c r="F33" s="436">
        <v>273.14999999999998</v>
      </c>
      <c r="G33" s="435">
        <f t="shared" ref="G33:G42" si="5">F33*1.22</f>
        <v>333.24299999999994</v>
      </c>
      <c r="H33" s="436">
        <f t="shared" ref="H33:H42" si="6">I33/1.22</f>
        <v>273.14999999999998</v>
      </c>
      <c r="I33" s="436">
        <f>G33-(G33*$H$4)</f>
        <v>333.24299999999994</v>
      </c>
    </row>
    <row r="34" spans="1:9" ht="36.75" customHeight="1">
      <c r="A34" s="443">
        <v>24</v>
      </c>
      <c r="B34" s="432">
        <v>2576220101</v>
      </c>
      <c r="C34" s="450" t="s">
        <v>2563</v>
      </c>
      <c r="D34" s="444" t="s">
        <v>2527</v>
      </c>
      <c r="E34" s="439" t="s">
        <v>1316</v>
      </c>
      <c r="F34" s="436">
        <v>234.07</v>
      </c>
      <c r="G34" s="435">
        <f t="shared" si="5"/>
        <v>285.56540000000001</v>
      </c>
      <c r="H34" s="436">
        <f t="shared" si="6"/>
        <v>234.07000000000002</v>
      </c>
      <c r="I34" s="436">
        <f t="shared" ref="I34:I42" si="7">G34-(G34*$H$4)</f>
        <v>285.56540000000001</v>
      </c>
    </row>
    <row r="35" spans="1:9" ht="36.75" customHeight="1">
      <c r="A35" s="439">
        <v>25</v>
      </c>
      <c r="B35" s="432">
        <v>2576220107</v>
      </c>
      <c r="C35" s="450" t="s">
        <v>2564</v>
      </c>
      <c r="D35" s="444" t="s">
        <v>2528</v>
      </c>
      <c r="E35" s="439" t="s">
        <v>1316</v>
      </c>
      <c r="F35" s="436">
        <v>273.14999999999998</v>
      </c>
      <c r="G35" s="435">
        <f t="shared" si="5"/>
        <v>333.24299999999994</v>
      </c>
      <c r="H35" s="436">
        <f t="shared" si="6"/>
        <v>273.14999999999998</v>
      </c>
      <c r="I35" s="436">
        <f t="shared" si="7"/>
        <v>333.24299999999994</v>
      </c>
    </row>
    <row r="36" spans="1:9" ht="36.75" customHeight="1">
      <c r="A36" s="443">
        <v>26</v>
      </c>
      <c r="B36" s="432">
        <v>2576220109</v>
      </c>
      <c r="C36" s="450" t="s">
        <v>2565</v>
      </c>
      <c r="D36" s="444" t="s">
        <v>2529</v>
      </c>
      <c r="E36" s="439" t="s">
        <v>1316</v>
      </c>
      <c r="F36" s="436">
        <v>273.14999999999998</v>
      </c>
      <c r="G36" s="435">
        <f t="shared" si="5"/>
        <v>333.24299999999994</v>
      </c>
      <c r="H36" s="436">
        <f t="shared" si="6"/>
        <v>273.14999999999998</v>
      </c>
      <c r="I36" s="436">
        <f t="shared" si="7"/>
        <v>333.24299999999994</v>
      </c>
    </row>
    <row r="37" spans="1:9" ht="36.75" customHeight="1">
      <c r="A37" s="439">
        <v>27</v>
      </c>
      <c r="B37" s="432">
        <v>2576220105</v>
      </c>
      <c r="C37" s="450" t="s">
        <v>2566</v>
      </c>
      <c r="D37" s="444" t="s">
        <v>2530</v>
      </c>
      <c r="E37" s="439" t="s">
        <v>1316</v>
      </c>
      <c r="F37" s="436">
        <v>234.07</v>
      </c>
      <c r="G37" s="435">
        <f t="shared" si="5"/>
        <v>285.56540000000001</v>
      </c>
      <c r="H37" s="436">
        <f t="shared" si="6"/>
        <v>234.07000000000002</v>
      </c>
      <c r="I37" s="436">
        <f t="shared" si="7"/>
        <v>285.56540000000001</v>
      </c>
    </row>
    <row r="38" spans="1:9" ht="36.75" customHeight="1">
      <c r="A38" s="443">
        <v>28</v>
      </c>
      <c r="B38" s="432">
        <v>2576220108</v>
      </c>
      <c r="C38" s="450" t="s">
        <v>2567</v>
      </c>
      <c r="D38" s="444" t="s">
        <v>2531</v>
      </c>
      <c r="E38" s="439" t="s">
        <v>1316</v>
      </c>
      <c r="F38" s="436">
        <v>273.14999999999998</v>
      </c>
      <c r="G38" s="435">
        <f t="shared" si="5"/>
        <v>333.24299999999994</v>
      </c>
      <c r="H38" s="436">
        <f t="shared" si="6"/>
        <v>273.14999999999998</v>
      </c>
      <c r="I38" s="436">
        <f t="shared" si="7"/>
        <v>333.24299999999994</v>
      </c>
    </row>
    <row r="39" spans="1:9" ht="36.75" customHeight="1">
      <c r="A39" s="439">
        <v>29</v>
      </c>
      <c r="B39" s="432">
        <v>2576223020</v>
      </c>
      <c r="C39" s="450" t="s">
        <v>2568</v>
      </c>
      <c r="D39" s="444" t="s">
        <v>2532</v>
      </c>
      <c r="E39" s="439" t="s">
        <v>1316</v>
      </c>
      <c r="F39" s="436">
        <v>273.14999999999998</v>
      </c>
      <c r="G39" s="435">
        <f t="shared" si="5"/>
        <v>333.24299999999994</v>
      </c>
      <c r="H39" s="436">
        <f t="shared" si="6"/>
        <v>273.14999999999998</v>
      </c>
      <c r="I39" s="436">
        <f t="shared" si="7"/>
        <v>333.24299999999994</v>
      </c>
    </row>
    <row r="40" spans="1:9" ht="36.75" customHeight="1">
      <c r="A40" s="443">
        <v>30</v>
      </c>
      <c r="B40" s="432">
        <v>2576223019</v>
      </c>
      <c r="C40" s="450" t="s">
        <v>2569</v>
      </c>
      <c r="D40" s="444" t="s">
        <v>2533</v>
      </c>
      <c r="E40" s="439" t="s">
        <v>1316</v>
      </c>
      <c r="F40" s="436">
        <v>273.14999999999998</v>
      </c>
      <c r="G40" s="435">
        <f t="shared" si="5"/>
        <v>333.24299999999994</v>
      </c>
      <c r="H40" s="436">
        <f t="shared" si="6"/>
        <v>273.14999999999998</v>
      </c>
      <c r="I40" s="436">
        <f t="shared" si="7"/>
        <v>333.24299999999994</v>
      </c>
    </row>
    <row r="41" spans="1:9" ht="36.75" customHeight="1">
      <c r="A41" s="439">
        <v>31</v>
      </c>
      <c r="B41" s="432">
        <v>2576223017</v>
      </c>
      <c r="C41" s="450" t="s">
        <v>2570</v>
      </c>
      <c r="D41" s="444" t="s">
        <v>2534</v>
      </c>
      <c r="E41" s="439" t="s">
        <v>1316</v>
      </c>
      <c r="F41" s="436">
        <v>273.14999999999998</v>
      </c>
      <c r="G41" s="435">
        <f t="shared" si="5"/>
        <v>333.24299999999994</v>
      </c>
      <c r="H41" s="436">
        <f t="shared" si="6"/>
        <v>273.14999999999998</v>
      </c>
      <c r="I41" s="436">
        <f t="shared" si="7"/>
        <v>333.24299999999994</v>
      </c>
    </row>
    <row r="42" spans="1:9" ht="36.75" customHeight="1">
      <c r="A42" s="443">
        <v>32</v>
      </c>
      <c r="B42" s="432">
        <v>2576223018</v>
      </c>
      <c r="C42" s="450" t="s">
        <v>2571</v>
      </c>
      <c r="D42" s="444" t="s">
        <v>2535</v>
      </c>
      <c r="E42" s="439" t="s">
        <v>1316</v>
      </c>
      <c r="F42" s="436">
        <v>273.14999999999998</v>
      </c>
      <c r="G42" s="435">
        <f t="shared" si="5"/>
        <v>333.24299999999994</v>
      </c>
      <c r="H42" s="436">
        <f t="shared" si="6"/>
        <v>273.14999999999998</v>
      </c>
      <c r="I42" s="436">
        <f t="shared" si="7"/>
        <v>333.24299999999994</v>
      </c>
    </row>
  </sheetData>
  <autoFilter ref="G1:G42"/>
  <mergeCells count="14">
    <mergeCell ref="A32:I32"/>
    <mergeCell ref="A7:I7"/>
    <mergeCell ref="A10:I10"/>
    <mergeCell ref="A1:H1"/>
    <mergeCell ref="A2:H2"/>
    <mergeCell ref="H3:I3"/>
    <mergeCell ref="H4:I4"/>
    <mergeCell ref="A15:I15"/>
    <mergeCell ref="A5:A6"/>
    <mergeCell ref="F5:G5"/>
    <mergeCell ref="H5:I5"/>
    <mergeCell ref="B5:B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5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1"/>
  <sheetViews>
    <sheetView tabSelected="1" topLeftCell="A7" workbookViewId="0">
      <selection activeCell="D31" sqref="D31"/>
    </sheetView>
  </sheetViews>
  <sheetFormatPr defaultRowHeight="12.75"/>
  <cols>
    <col min="1" max="1" width="3.7109375" style="239" customWidth="1"/>
    <col min="2" max="3" width="12.140625" style="239" customWidth="1"/>
    <col min="4" max="4" width="23.140625" style="240" customWidth="1"/>
    <col min="5" max="5" width="8.85546875" style="242" customWidth="1"/>
    <col min="6" max="6" width="7.42578125" style="243" customWidth="1"/>
    <col min="7" max="7" width="7.7109375" style="244" customWidth="1"/>
    <col min="8" max="8" width="9.140625" style="244" customWidth="1"/>
    <col min="10" max="10" width="10" style="2" bestFit="1" customWidth="1"/>
  </cols>
  <sheetData>
    <row r="1" spans="1:10" ht="18.75" customHeight="1">
      <c r="A1" s="687" t="s">
        <v>46</v>
      </c>
      <c r="B1" s="687"/>
      <c r="C1" s="687"/>
      <c r="D1" s="687"/>
      <c r="E1" s="687"/>
      <c r="F1" s="687"/>
      <c r="G1" s="247"/>
      <c r="H1" s="248"/>
    </row>
    <row r="2" spans="1:10" ht="25.5">
      <c r="A2" s="684" t="s">
        <v>1293</v>
      </c>
      <c r="B2" s="684"/>
      <c r="C2" s="684"/>
      <c r="D2" s="684"/>
      <c r="E2" s="684"/>
      <c r="F2" s="684"/>
    </row>
    <row r="3" spans="1:10" ht="20.25">
      <c r="A3" s="245"/>
      <c r="B3" s="245"/>
      <c r="C3" s="245"/>
      <c r="D3" s="245"/>
      <c r="E3" s="245"/>
      <c r="F3" s="245"/>
      <c r="G3" s="688" t="s">
        <v>1294</v>
      </c>
      <c r="H3" s="689"/>
    </row>
    <row r="4" spans="1:10" ht="15.75">
      <c r="A4" s="705"/>
      <c r="B4" s="705"/>
      <c r="C4" s="705"/>
      <c r="D4" s="705"/>
      <c r="E4" s="705"/>
      <c r="F4" s="705"/>
      <c r="G4" s="690">
        <v>0</v>
      </c>
      <c r="H4" s="691"/>
    </row>
    <row r="5" spans="1:10" ht="12.75" customHeight="1">
      <c r="A5" s="706" t="s">
        <v>581</v>
      </c>
      <c r="B5" s="709" t="s">
        <v>752</v>
      </c>
      <c r="C5" s="408"/>
      <c r="D5" s="707" t="s">
        <v>578</v>
      </c>
      <c r="E5" s="708" t="s">
        <v>1295</v>
      </c>
      <c r="F5" s="708"/>
      <c r="G5" s="708" t="s">
        <v>1296</v>
      </c>
      <c r="H5" s="708"/>
      <c r="I5" s="703" t="s">
        <v>2607</v>
      </c>
      <c r="J5" s="703"/>
    </row>
    <row r="6" spans="1:10" ht="12.75" customHeight="1">
      <c r="A6" s="706"/>
      <c r="B6" s="710"/>
      <c r="C6" s="409"/>
      <c r="D6" s="707"/>
      <c r="E6" s="321" t="s">
        <v>1297</v>
      </c>
      <c r="F6" s="321" t="s">
        <v>1298</v>
      </c>
      <c r="G6" s="321" t="s">
        <v>1297</v>
      </c>
      <c r="H6" s="249" t="s">
        <v>1298</v>
      </c>
      <c r="I6" s="452" t="s">
        <v>2600</v>
      </c>
      <c r="J6" s="456" t="s">
        <v>2599</v>
      </c>
    </row>
    <row r="7" spans="1:10" ht="15.75">
      <c r="A7" s="704" t="s">
        <v>1303</v>
      </c>
      <c r="B7" s="704"/>
      <c r="C7" s="704"/>
      <c r="D7" s="704"/>
      <c r="E7" s="704"/>
      <c r="F7" s="704"/>
      <c r="G7" s="704"/>
      <c r="H7" s="704"/>
      <c r="I7" s="453"/>
      <c r="J7" s="457"/>
    </row>
    <row r="8" spans="1:10" ht="12.75" customHeight="1">
      <c r="A8" s="700" t="s">
        <v>1304</v>
      </c>
      <c r="B8" s="701"/>
      <c r="C8" s="701"/>
      <c r="D8" s="701"/>
      <c r="E8" s="701"/>
      <c r="F8" s="701"/>
      <c r="G8" s="701"/>
      <c r="H8" s="702"/>
      <c r="I8" s="452" t="s">
        <v>2600</v>
      </c>
      <c r="J8" s="456" t="s">
        <v>2599</v>
      </c>
    </row>
    <row r="9" spans="1:10">
      <c r="A9" s="236">
        <v>6</v>
      </c>
      <c r="B9" s="236">
        <v>2577110102</v>
      </c>
      <c r="C9" s="236" t="s">
        <v>2481</v>
      </c>
      <c r="D9" s="235" t="s">
        <v>2574</v>
      </c>
      <c r="E9" s="237">
        <v>816.76</v>
      </c>
      <c r="F9" s="228">
        <f>E9*1.22</f>
        <v>996.44719999999995</v>
      </c>
      <c r="G9" s="246">
        <f>H9/1.22</f>
        <v>816.76</v>
      </c>
      <c r="H9" s="246">
        <f>F9-(F9*$G$4)</f>
        <v>996.44719999999995</v>
      </c>
      <c r="I9" s="453"/>
      <c r="J9" s="457">
        <f>I9*(540*512/1000)/1000</f>
        <v>0</v>
      </c>
    </row>
    <row r="10" spans="1:10">
      <c r="A10" s="236">
        <v>7</v>
      </c>
      <c r="B10" s="236">
        <v>2577110104</v>
      </c>
      <c r="C10" s="236" t="s">
        <v>2482</v>
      </c>
      <c r="D10" s="235" t="s">
        <v>2575</v>
      </c>
      <c r="E10" s="237">
        <v>816.76</v>
      </c>
      <c r="F10" s="228">
        <f t="shared" ref="F10:F16" si="0">E10*1.22</f>
        <v>996.44719999999995</v>
      </c>
      <c r="G10" s="246">
        <f t="shared" ref="G10:G16" si="1">H10/1.22</f>
        <v>816.76</v>
      </c>
      <c r="H10" s="246">
        <f t="shared" ref="H10:H51" si="2">F10-(F10*$G$4)</f>
        <v>996.44719999999995</v>
      </c>
      <c r="I10" s="453"/>
      <c r="J10" s="457">
        <f>I10*(560*512/1000)/1000</f>
        <v>0</v>
      </c>
    </row>
    <row r="11" spans="1:10">
      <c r="A11" s="236">
        <v>8</v>
      </c>
      <c r="B11" s="236">
        <v>2577110112</v>
      </c>
      <c r="C11" s="236" t="s">
        <v>2483</v>
      </c>
      <c r="D11" s="235" t="s">
        <v>2576</v>
      </c>
      <c r="E11" s="237">
        <v>816.76</v>
      </c>
      <c r="F11" s="228">
        <f t="shared" si="0"/>
        <v>996.44719999999995</v>
      </c>
      <c r="G11" s="246">
        <f t="shared" si="1"/>
        <v>816.76</v>
      </c>
      <c r="H11" s="246">
        <f t="shared" si="2"/>
        <v>996.44719999999995</v>
      </c>
      <c r="I11" s="453"/>
      <c r="J11" s="457">
        <f>I11*(590*512/1000)/1000</f>
        <v>0</v>
      </c>
    </row>
    <row r="12" spans="1:10">
      <c r="A12" s="236">
        <v>9</v>
      </c>
      <c r="B12" s="236">
        <v>2577110113</v>
      </c>
      <c r="C12" s="236" t="s">
        <v>2484</v>
      </c>
      <c r="D12" s="235" t="s">
        <v>2577</v>
      </c>
      <c r="E12" s="237">
        <v>816.76</v>
      </c>
      <c r="F12" s="228">
        <f t="shared" si="0"/>
        <v>996.44719999999995</v>
      </c>
      <c r="G12" s="246">
        <f t="shared" si="1"/>
        <v>816.76</v>
      </c>
      <c r="H12" s="246">
        <f t="shared" si="2"/>
        <v>996.44719999999995</v>
      </c>
      <c r="I12" s="453"/>
      <c r="J12" s="457">
        <f>I12*(585*512/1000)/1000</f>
        <v>0</v>
      </c>
    </row>
    <row r="13" spans="1:10">
      <c r="A13" s="236">
        <v>10</v>
      </c>
      <c r="B13" s="236">
        <v>2577110120</v>
      </c>
      <c r="C13" s="236" t="s">
        <v>2485</v>
      </c>
      <c r="D13" s="235" t="s">
        <v>2578</v>
      </c>
      <c r="E13" s="237">
        <v>816.76</v>
      </c>
      <c r="F13" s="228">
        <f t="shared" si="0"/>
        <v>996.44719999999995</v>
      </c>
      <c r="G13" s="246">
        <f t="shared" si="1"/>
        <v>816.76</v>
      </c>
      <c r="H13" s="246">
        <f t="shared" si="2"/>
        <v>996.44719999999995</v>
      </c>
      <c r="I13" s="453"/>
      <c r="J13" s="457">
        <f>I13*(600*512/1000)/1000</f>
        <v>0</v>
      </c>
    </row>
    <row r="14" spans="1:10">
      <c r="A14" s="236">
        <v>11</v>
      </c>
      <c r="B14" s="236">
        <v>2577110116</v>
      </c>
      <c r="C14" s="236" t="s">
        <v>2486</v>
      </c>
      <c r="D14" s="235" t="s">
        <v>2579</v>
      </c>
      <c r="E14" s="237">
        <v>816.76</v>
      </c>
      <c r="F14" s="228">
        <f t="shared" si="0"/>
        <v>996.44719999999995</v>
      </c>
      <c r="G14" s="246">
        <f t="shared" si="1"/>
        <v>816.76</v>
      </c>
      <c r="H14" s="246">
        <f t="shared" si="2"/>
        <v>996.44719999999995</v>
      </c>
      <c r="I14" s="453"/>
      <c r="J14" s="457">
        <f>I14*(640*512/1000)/1000</f>
        <v>0</v>
      </c>
    </row>
    <row r="15" spans="1:10">
      <c r="A15" s="236">
        <v>12</v>
      </c>
      <c r="B15" s="236">
        <v>2577110121</v>
      </c>
      <c r="C15" s="236" t="s">
        <v>2487</v>
      </c>
      <c r="D15" s="235" t="s">
        <v>2580</v>
      </c>
      <c r="E15" s="237">
        <v>816.76</v>
      </c>
      <c r="F15" s="228">
        <f t="shared" si="0"/>
        <v>996.44719999999995</v>
      </c>
      <c r="G15" s="246">
        <f t="shared" si="1"/>
        <v>816.76</v>
      </c>
      <c r="H15" s="246">
        <f t="shared" si="2"/>
        <v>996.44719999999995</v>
      </c>
      <c r="I15" s="453"/>
      <c r="J15" s="457">
        <f>I15*(650*512/1000)/1000</f>
        <v>0</v>
      </c>
    </row>
    <row r="16" spans="1:10" s="401" customFormat="1">
      <c r="A16" s="420">
        <v>13</v>
      </c>
      <c r="B16" s="420">
        <v>2577110122</v>
      </c>
      <c r="C16" s="236" t="s">
        <v>2488</v>
      </c>
      <c r="D16" s="421" t="s">
        <v>2581</v>
      </c>
      <c r="E16" s="424">
        <v>816.76</v>
      </c>
      <c r="F16" s="228">
        <f t="shared" si="0"/>
        <v>996.44719999999995</v>
      </c>
      <c r="G16" s="246">
        <f t="shared" si="1"/>
        <v>816.76</v>
      </c>
      <c r="H16" s="423">
        <f t="shared" si="2"/>
        <v>996.44719999999995</v>
      </c>
      <c r="I16" s="454"/>
      <c r="J16" s="457">
        <f>I16*(625*512/1000)/1000</f>
        <v>0</v>
      </c>
    </row>
    <row r="17" spans="1:10">
      <c r="A17" s="236">
        <v>14</v>
      </c>
      <c r="B17" s="236">
        <v>2577110127</v>
      </c>
      <c r="C17" s="236" t="s">
        <v>2489</v>
      </c>
      <c r="D17" s="235" t="s">
        <v>2582</v>
      </c>
      <c r="E17" s="237">
        <v>816.76</v>
      </c>
      <c r="F17" s="228">
        <f t="shared" ref="F17:F29" si="3">E17*1.22</f>
        <v>996.44719999999995</v>
      </c>
      <c r="G17" s="246">
        <f t="shared" ref="G17:G29" si="4">H17/1.22</f>
        <v>816.76</v>
      </c>
      <c r="H17" s="246">
        <f t="shared" si="2"/>
        <v>996.44719999999995</v>
      </c>
      <c r="I17" s="453"/>
      <c r="J17" s="457">
        <f>I17*(675*512/1000)/1000</f>
        <v>0</v>
      </c>
    </row>
    <row r="18" spans="1:10">
      <c r="A18" s="236">
        <v>15</v>
      </c>
      <c r="B18" s="236">
        <v>2577110133</v>
      </c>
      <c r="C18" s="236" t="s">
        <v>2490</v>
      </c>
      <c r="D18" s="235" t="s">
        <v>2583</v>
      </c>
      <c r="E18" s="237">
        <v>816.76</v>
      </c>
      <c r="F18" s="228">
        <f t="shared" si="3"/>
        <v>996.44719999999995</v>
      </c>
      <c r="G18" s="246">
        <f t="shared" si="4"/>
        <v>816.76</v>
      </c>
      <c r="H18" s="246">
        <f t="shared" si="2"/>
        <v>996.44719999999995</v>
      </c>
      <c r="I18" s="453"/>
      <c r="J18" s="457">
        <f>I18*(830*512/1000)/1000</f>
        <v>0</v>
      </c>
    </row>
    <row r="19" spans="1:10">
      <c r="A19" s="236">
        <v>16</v>
      </c>
      <c r="B19" s="236">
        <v>2577110138</v>
      </c>
      <c r="C19" s="236" t="s">
        <v>2491</v>
      </c>
      <c r="D19" s="235" t="s">
        <v>2584</v>
      </c>
      <c r="E19" s="237">
        <v>816.76</v>
      </c>
      <c r="F19" s="228">
        <f t="shared" si="3"/>
        <v>996.44719999999995</v>
      </c>
      <c r="G19" s="246">
        <f t="shared" si="4"/>
        <v>816.76</v>
      </c>
      <c r="H19" s="246">
        <f t="shared" si="2"/>
        <v>996.44719999999995</v>
      </c>
      <c r="I19" s="453"/>
      <c r="J19" s="457">
        <f>I19*(875*512/1000)/1000</f>
        <v>0</v>
      </c>
    </row>
    <row r="20" spans="1:10">
      <c r="A20" s="236">
        <v>17</v>
      </c>
      <c r="B20" s="236">
        <v>2577110306</v>
      </c>
      <c r="C20" s="236" t="s">
        <v>2492</v>
      </c>
      <c r="D20" s="235" t="s">
        <v>1305</v>
      </c>
      <c r="E20" s="237">
        <v>859.15</v>
      </c>
      <c r="F20" s="228">
        <f t="shared" si="3"/>
        <v>1048.163</v>
      </c>
      <c r="G20" s="246">
        <f t="shared" si="4"/>
        <v>859.15</v>
      </c>
      <c r="H20" s="246">
        <f t="shared" si="2"/>
        <v>1048.163</v>
      </c>
      <c r="I20" s="453"/>
      <c r="J20" s="457">
        <f t="shared" ref="J20" si="5">I20*(540*512/1000)/1000</f>
        <v>0</v>
      </c>
    </row>
    <row r="21" spans="1:10">
      <c r="A21" s="236">
        <v>18</v>
      </c>
      <c r="B21" s="236">
        <v>2577110318</v>
      </c>
      <c r="C21" s="236" t="s">
        <v>2493</v>
      </c>
      <c r="D21" s="235" t="s">
        <v>1306</v>
      </c>
      <c r="E21" s="237">
        <v>859.15</v>
      </c>
      <c r="F21" s="228">
        <f t="shared" si="3"/>
        <v>1048.163</v>
      </c>
      <c r="G21" s="246">
        <f t="shared" si="4"/>
        <v>859.15</v>
      </c>
      <c r="H21" s="246">
        <f t="shared" si="2"/>
        <v>1048.163</v>
      </c>
      <c r="I21" s="453"/>
      <c r="J21" s="457">
        <f>I21*(625*512/1000)/1000</f>
        <v>0</v>
      </c>
    </row>
    <row r="22" spans="1:10">
      <c r="A22" s="236">
        <v>19</v>
      </c>
      <c r="B22" s="236">
        <v>2577110321</v>
      </c>
      <c r="C22" s="236" t="s">
        <v>2494</v>
      </c>
      <c r="D22" s="235" t="s">
        <v>1307</v>
      </c>
      <c r="E22" s="237">
        <v>859.15</v>
      </c>
      <c r="F22" s="228">
        <f t="shared" si="3"/>
        <v>1048.163</v>
      </c>
      <c r="G22" s="246">
        <f t="shared" si="4"/>
        <v>859.15</v>
      </c>
      <c r="H22" s="246">
        <f t="shared" si="2"/>
        <v>1048.163</v>
      </c>
      <c r="I22" s="453"/>
      <c r="J22" s="457">
        <f>I22*(550*512/1000)/1000</f>
        <v>0</v>
      </c>
    </row>
    <row r="23" spans="1:10">
      <c r="A23" s="236">
        <v>20</v>
      </c>
      <c r="B23" s="236">
        <v>2577110324</v>
      </c>
      <c r="C23" s="236" t="s">
        <v>2495</v>
      </c>
      <c r="D23" s="235" t="s">
        <v>1308</v>
      </c>
      <c r="E23" s="237">
        <v>859.15</v>
      </c>
      <c r="F23" s="228">
        <f t="shared" si="3"/>
        <v>1048.163</v>
      </c>
      <c r="G23" s="246">
        <f t="shared" si="4"/>
        <v>859.15</v>
      </c>
      <c r="H23" s="246">
        <f t="shared" si="2"/>
        <v>1048.163</v>
      </c>
      <c r="I23" s="453"/>
      <c r="J23" s="457">
        <f>I23*(675*512/1000)/1000</f>
        <v>0</v>
      </c>
    </row>
    <row r="24" spans="1:10">
      <c r="A24" s="236">
        <v>21</v>
      </c>
      <c r="B24" s="236">
        <v>2577110326</v>
      </c>
      <c r="C24" s="236" t="s">
        <v>2496</v>
      </c>
      <c r="D24" s="235" t="s">
        <v>1309</v>
      </c>
      <c r="E24" s="237">
        <v>859.15</v>
      </c>
      <c r="F24" s="228">
        <f t="shared" si="3"/>
        <v>1048.163</v>
      </c>
      <c r="G24" s="246">
        <f t="shared" si="4"/>
        <v>859.15</v>
      </c>
      <c r="H24" s="246">
        <f t="shared" si="2"/>
        <v>1048.163</v>
      </c>
      <c r="I24" s="453"/>
      <c r="J24" s="457">
        <f>I24*(650*512/1000)/1000</f>
        <v>0</v>
      </c>
    </row>
    <row r="25" spans="1:10">
      <c r="A25" s="236">
        <v>22</v>
      </c>
      <c r="B25" s="236">
        <v>2577110329</v>
      </c>
      <c r="C25" s="236" t="s">
        <v>2497</v>
      </c>
      <c r="D25" s="235" t="s">
        <v>1310</v>
      </c>
      <c r="E25" s="237">
        <v>859.15</v>
      </c>
      <c r="F25" s="228">
        <f t="shared" si="3"/>
        <v>1048.163</v>
      </c>
      <c r="G25" s="246">
        <f t="shared" si="4"/>
        <v>859.15</v>
      </c>
      <c r="H25" s="246">
        <f t="shared" si="2"/>
        <v>1048.163</v>
      </c>
      <c r="I25" s="453"/>
      <c r="J25" s="457">
        <f>I25*(830*512/1000)/1000</f>
        <v>0</v>
      </c>
    </row>
    <row r="26" spans="1:10">
      <c r="A26" s="236">
        <v>23</v>
      </c>
      <c r="B26" s="236">
        <v>2577110331</v>
      </c>
      <c r="C26" s="236" t="s">
        <v>2498</v>
      </c>
      <c r="D26" s="235" t="s">
        <v>1311</v>
      </c>
      <c r="E26" s="237">
        <v>859.15</v>
      </c>
      <c r="F26" s="228">
        <f t="shared" si="3"/>
        <v>1048.163</v>
      </c>
      <c r="G26" s="246">
        <f t="shared" si="4"/>
        <v>859.15</v>
      </c>
      <c r="H26" s="246">
        <f t="shared" si="2"/>
        <v>1048.163</v>
      </c>
      <c r="I26" s="453"/>
      <c r="J26" s="457">
        <f>I26*(840*512/1000)/1000</f>
        <v>0</v>
      </c>
    </row>
    <row r="27" spans="1:10">
      <c r="A27" s="236">
        <v>24</v>
      </c>
      <c r="B27" s="236">
        <v>2577110332</v>
      </c>
      <c r="C27" s="236" t="s">
        <v>2499</v>
      </c>
      <c r="D27" s="235" t="s">
        <v>1312</v>
      </c>
      <c r="E27" s="237">
        <v>859.15</v>
      </c>
      <c r="F27" s="228">
        <f t="shared" si="3"/>
        <v>1048.163</v>
      </c>
      <c r="G27" s="246">
        <f t="shared" si="4"/>
        <v>859.15</v>
      </c>
      <c r="H27" s="246">
        <f t="shared" si="2"/>
        <v>1048.163</v>
      </c>
      <c r="I27" s="453"/>
      <c r="J27" s="457">
        <f>I27*(600*512/1000)/1000</f>
        <v>0</v>
      </c>
    </row>
    <row r="28" spans="1:10">
      <c r="A28" s="236">
        <v>25</v>
      </c>
      <c r="B28" s="236">
        <v>2577110334</v>
      </c>
      <c r="C28" s="236" t="s">
        <v>2500</v>
      </c>
      <c r="D28" s="235" t="s">
        <v>1313</v>
      </c>
      <c r="E28" s="237">
        <v>859.15</v>
      </c>
      <c r="F28" s="228">
        <f t="shared" si="3"/>
        <v>1048.163</v>
      </c>
      <c r="G28" s="246">
        <f t="shared" si="4"/>
        <v>859.15</v>
      </c>
      <c r="H28" s="246">
        <f t="shared" si="2"/>
        <v>1048.163</v>
      </c>
      <c r="I28" s="453"/>
      <c r="J28" s="457">
        <f>I28*(750*512/1000)/1000</f>
        <v>0</v>
      </c>
    </row>
    <row r="29" spans="1:10">
      <c r="A29" s="236">
        <v>26</v>
      </c>
      <c r="B29" s="236">
        <v>2577110335</v>
      </c>
      <c r="C29" s="236" t="s">
        <v>2501</v>
      </c>
      <c r="D29" s="235" t="s">
        <v>1314</v>
      </c>
      <c r="E29" s="237">
        <v>859.15</v>
      </c>
      <c r="F29" s="228">
        <f t="shared" si="3"/>
        <v>1048.163</v>
      </c>
      <c r="G29" s="246">
        <f t="shared" si="4"/>
        <v>859.15</v>
      </c>
      <c r="H29" s="246">
        <f t="shared" si="2"/>
        <v>1048.163</v>
      </c>
      <c r="I29" s="453"/>
      <c r="J29" s="457">
        <f>I29*(875*512/1000)/1000</f>
        <v>0</v>
      </c>
    </row>
    <row r="30" spans="1:10" ht="12.75" customHeight="1">
      <c r="A30" s="700" t="s">
        <v>1315</v>
      </c>
      <c r="B30" s="701"/>
      <c r="C30" s="701"/>
      <c r="D30" s="701"/>
      <c r="E30" s="701"/>
      <c r="F30" s="701"/>
      <c r="G30" s="701"/>
      <c r="H30" s="701"/>
      <c r="I30" s="452" t="s">
        <v>2599</v>
      </c>
      <c r="J30" s="456" t="s">
        <v>2600</v>
      </c>
    </row>
    <row r="31" spans="1:10">
      <c r="A31" s="236">
        <v>27</v>
      </c>
      <c r="B31" s="236">
        <v>2577110102</v>
      </c>
      <c r="C31" s="236" t="s">
        <v>2481</v>
      </c>
      <c r="D31" s="235" t="s">
        <v>2574</v>
      </c>
      <c r="E31" s="238">
        <v>225.81</v>
      </c>
      <c r="F31" s="228">
        <f t="shared" ref="F31:F37" si="6">E31*1.22</f>
        <v>275.48820000000001</v>
      </c>
      <c r="G31" s="246">
        <f t="shared" ref="G31:G37" si="7">H31/1.22</f>
        <v>225.81</v>
      </c>
      <c r="H31" s="246">
        <f t="shared" si="2"/>
        <v>275.48820000000001</v>
      </c>
      <c r="I31" s="453"/>
      <c r="J31" s="457">
        <f>I31*1000/(540*512/1000)</f>
        <v>0</v>
      </c>
    </row>
    <row r="32" spans="1:10">
      <c r="A32" s="236">
        <v>28</v>
      </c>
      <c r="B32" s="236">
        <v>2577110104</v>
      </c>
      <c r="C32" s="236" t="s">
        <v>2482</v>
      </c>
      <c r="D32" s="235" t="s">
        <v>2575</v>
      </c>
      <c r="E32" s="238">
        <v>234.18</v>
      </c>
      <c r="F32" s="228">
        <f t="shared" ref="F32:F51" si="8">E32*1.22</f>
        <v>285.69959999999998</v>
      </c>
      <c r="G32" s="246">
        <f t="shared" ref="G32:G51" si="9">H32/1.22</f>
        <v>234.17999999999998</v>
      </c>
      <c r="H32" s="246">
        <f t="shared" si="2"/>
        <v>285.69959999999998</v>
      </c>
      <c r="I32" s="453"/>
      <c r="J32" s="457">
        <f>I32*1000/(560*512/1000)</f>
        <v>0</v>
      </c>
    </row>
    <row r="33" spans="1:10">
      <c r="A33" s="236">
        <v>29</v>
      </c>
      <c r="B33" s="236">
        <v>2577110112</v>
      </c>
      <c r="C33" s="236" t="s">
        <v>2483</v>
      </c>
      <c r="D33" s="235" t="s">
        <v>2576</v>
      </c>
      <c r="E33" s="238">
        <v>246.72</v>
      </c>
      <c r="F33" s="228">
        <f t="shared" si="8"/>
        <v>300.9984</v>
      </c>
      <c r="G33" s="246">
        <f t="shared" si="9"/>
        <v>246.72</v>
      </c>
      <c r="H33" s="246">
        <f t="shared" si="2"/>
        <v>300.9984</v>
      </c>
      <c r="I33" s="453"/>
      <c r="J33" s="457">
        <f>I33*1000/(590*512/1000)</f>
        <v>0</v>
      </c>
    </row>
    <row r="34" spans="1:10">
      <c r="A34" s="236">
        <v>30</v>
      </c>
      <c r="B34" s="236">
        <v>2577110113</v>
      </c>
      <c r="C34" s="236" t="s">
        <v>2484</v>
      </c>
      <c r="D34" s="235" t="s">
        <v>2577</v>
      </c>
      <c r="E34" s="238">
        <v>244.63</v>
      </c>
      <c r="F34" s="228">
        <f t="shared" si="8"/>
        <v>298.4486</v>
      </c>
      <c r="G34" s="246">
        <f t="shared" si="9"/>
        <v>244.63</v>
      </c>
      <c r="H34" s="246">
        <f t="shared" si="2"/>
        <v>298.4486</v>
      </c>
      <c r="I34" s="453"/>
      <c r="J34" s="457">
        <f>I34*1000/(585*512/1000)</f>
        <v>0</v>
      </c>
    </row>
    <row r="35" spans="1:10">
      <c r="A35" s="236">
        <v>31</v>
      </c>
      <c r="B35" s="236">
        <v>2577110120</v>
      </c>
      <c r="C35" s="236" t="s">
        <v>2485</v>
      </c>
      <c r="D35" s="235" t="s">
        <v>2578</v>
      </c>
      <c r="E35" s="238">
        <v>250.91</v>
      </c>
      <c r="F35" s="228">
        <f t="shared" si="8"/>
        <v>306.11019999999996</v>
      </c>
      <c r="G35" s="246">
        <f t="shared" si="9"/>
        <v>250.90999999999997</v>
      </c>
      <c r="H35" s="246">
        <f t="shared" si="2"/>
        <v>306.11019999999996</v>
      </c>
      <c r="I35" s="453"/>
      <c r="J35" s="457">
        <f>I35*1000/(600*512/1000)</f>
        <v>0</v>
      </c>
    </row>
    <row r="36" spans="1:10">
      <c r="A36" s="236">
        <v>32</v>
      </c>
      <c r="B36" s="236">
        <v>2577110116</v>
      </c>
      <c r="C36" s="236" t="s">
        <v>2486</v>
      </c>
      <c r="D36" s="235" t="s">
        <v>2579</v>
      </c>
      <c r="E36" s="238">
        <v>267.63</v>
      </c>
      <c r="F36" s="228">
        <f t="shared" si="8"/>
        <v>326.5086</v>
      </c>
      <c r="G36" s="246">
        <f t="shared" si="9"/>
        <v>267.63</v>
      </c>
      <c r="H36" s="246">
        <f t="shared" si="2"/>
        <v>326.5086</v>
      </c>
      <c r="I36" s="453"/>
      <c r="J36" s="457">
        <f>I36*1000/(640*512/1000)</f>
        <v>0</v>
      </c>
    </row>
    <row r="37" spans="1:10">
      <c r="A37" s="236">
        <v>33</v>
      </c>
      <c r="B37" s="236">
        <v>2577110121</v>
      </c>
      <c r="C37" s="236" t="s">
        <v>2487</v>
      </c>
      <c r="D37" s="235" t="s">
        <v>2580</v>
      </c>
      <c r="E37" s="238">
        <v>271.81</v>
      </c>
      <c r="F37" s="228">
        <f t="shared" si="8"/>
        <v>331.60820000000001</v>
      </c>
      <c r="G37" s="246">
        <f t="shared" si="9"/>
        <v>271.81</v>
      </c>
      <c r="H37" s="246">
        <f t="shared" si="2"/>
        <v>331.60820000000001</v>
      </c>
      <c r="I37" s="453"/>
      <c r="J37" s="457">
        <f>I37*1000/(650*512/1000)</f>
        <v>0</v>
      </c>
    </row>
    <row r="38" spans="1:10" s="401" customFormat="1">
      <c r="A38" s="420">
        <v>34</v>
      </c>
      <c r="B38" s="420">
        <v>2577110122</v>
      </c>
      <c r="C38" s="236" t="s">
        <v>2488</v>
      </c>
      <c r="D38" s="421" t="s">
        <v>2581</v>
      </c>
      <c r="E38" s="422">
        <v>261.36</v>
      </c>
      <c r="F38" s="228">
        <f t="shared" si="8"/>
        <v>318.85919999999999</v>
      </c>
      <c r="G38" s="246">
        <f t="shared" si="9"/>
        <v>261.36</v>
      </c>
      <c r="H38" s="423">
        <f t="shared" si="2"/>
        <v>318.85919999999999</v>
      </c>
      <c r="I38" s="454"/>
      <c r="J38" s="458">
        <f>I38*1000/(625*512/1000)</f>
        <v>0</v>
      </c>
    </row>
    <row r="39" spans="1:10">
      <c r="A39" s="236">
        <v>35</v>
      </c>
      <c r="B39" s="236">
        <v>2577110127</v>
      </c>
      <c r="C39" s="236" t="s">
        <v>2489</v>
      </c>
      <c r="D39" s="235" t="s">
        <v>2582</v>
      </c>
      <c r="E39" s="238">
        <v>282.27</v>
      </c>
      <c r="F39" s="228">
        <f t="shared" si="8"/>
        <v>344.36939999999998</v>
      </c>
      <c r="G39" s="246">
        <f t="shared" si="9"/>
        <v>282.27</v>
      </c>
      <c r="H39" s="246">
        <f t="shared" si="2"/>
        <v>344.36939999999998</v>
      </c>
      <c r="I39" s="453"/>
      <c r="J39" s="457">
        <f>I39*1000/(675*512/1000)</f>
        <v>0</v>
      </c>
    </row>
    <row r="40" spans="1:10">
      <c r="A40" s="236">
        <v>36</v>
      </c>
      <c r="B40" s="236">
        <v>2577110133</v>
      </c>
      <c r="C40" s="236" t="s">
        <v>2490</v>
      </c>
      <c r="D40" s="235" t="s">
        <v>2583</v>
      </c>
      <c r="E40" s="238">
        <v>347.09</v>
      </c>
      <c r="F40" s="228">
        <f t="shared" si="8"/>
        <v>423.44979999999998</v>
      </c>
      <c r="G40" s="246">
        <f t="shared" si="9"/>
        <v>347.09</v>
      </c>
      <c r="H40" s="246">
        <f t="shared" si="2"/>
        <v>423.44979999999998</v>
      </c>
      <c r="I40" s="453"/>
      <c r="J40" s="457">
        <f>I40*1000/(830*512/1000)</f>
        <v>0</v>
      </c>
    </row>
    <row r="41" spans="1:10">
      <c r="A41" s="236">
        <v>37</v>
      </c>
      <c r="B41" s="236">
        <v>2577110138</v>
      </c>
      <c r="C41" s="236" t="s">
        <v>2491</v>
      </c>
      <c r="D41" s="235" t="s">
        <v>2584</v>
      </c>
      <c r="E41" s="238">
        <v>365.9</v>
      </c>
      <c r="F41" s="228">
        <f t="shared" si="8"/>
        <v>446.39799999999997</v>
      </c>
      <c r="G41" s="246">
        <f t="shared" si="9"/>
        <v>365.9</v>
      </c>
      <c r="H41" s="246">
        <f t="shared" si="2"/>
        <v>446.39799999999997</v>
      </c>
      <c r="I41" s="453"/>
      <c r="J41" s="457">
        <f>I41*1000/(875*512/1000)</f>
        <v>0</v>
      </c>
    </row>
    <row r="42" spans="1:10">
      <c r="A42" s="236">
        <v>38</v>
      </c>
      <c r="B42" s="236">
        <v>2577110306</v>
      </c>
      <c r="C42" s="236" t="s">
        <v>2492</v>
      </c>
      <c r="D42" s="235" t="s">
        <v>1305</v>
      </c>
      <c r="E42" s="238">
        <v>237.537792</v>
      </c>
      <c r="F42" s="228">
        <f t="shared" si="8"/>
        <v>289.79610623999997</v>
      </c>
      <c r="G42" s="246">
        <f t="shared" si="9"/>
        <v>237.537792</v>
      </c>
      <c r="H42" s="246">
        <f t="shared" si="2"/>
        <v>289.79610623999997</v>
      </c>
      <c r="I42" s="453"/>
      <c r="J42" s="457">
        <f>I42*1000/(540*512/1000)</f>
        <v>0</v>
      </c>
    </row>
    <row r="43" spans="1:10">
      <c r="A43" s="236">
        <v>39</v>
      </c>
      <c r="B43" s="236">
        <v>2577110318</v>
      </c>
      <c r="C43" s="236" t="s">
        <v>2493</v>
      </c>
      <c r="D43" s="235" t="s">
        <v>1306</v>
      </c>
      <c r="E43" s="238">
        <v>274.928</v>
      </c>
      <c r="F43" s="228">
        <f t="shared" si="8"/>
        <v>335.41215999999997</v>
      </c>
      <c r="G43" s="246">
        <f t="shared" si="9"/>
        <v>274.928</v>
      </c>
      <c r="H43" s="246">
        <f t="shared" si="2"/>
        <v>335.41215999999997</v>
      </c>
      <c r="I43" s="453"/>
      <c r="J43" s="457">
        <f>I43*1000/(625*512/1000)</f>
        <v>0</v>
      </c>
    </row>
    <row r="44" spans="1:10">
      <c r="A44" s="236">
        <v>40</v>
      </c>
      <c r="B44" s="236">
        <v>2577110321</v>
      </c>
      <c r="C44" s="236" t="s">
        <v>2494</v>
      </c>
      <c r="D44" s="235" t="s">
        <v>1307</v>
      </c>
      <c r="E44" s="238">
        <v>241.93664000000001</v>
      </c>
      <c r="F44" s="228">
        <f t="shared" si="8"/>
        <v>295.16270079999998</v>
      </c>
      <c r="G44" s="246">
        <f t="shared" si="9"/>
        <v>241.93663999999998</v>
      </c>
      <c r="H44" s="246">
        <f t="shared" si="2"/>
        <v>295.16270079999998</v>
      </c>
      <c r="I44" s="453"/>
      <c r="J44" s="457">
        <f>I44*1000/(550*512/1000)</f>
        <v>0</v>
      </c>
    </row>
    <row r="45" spans="1:10">
      <c r="A45" s="236">
        <v>41</v>
      </c>
      <c r="B45" s="236">
        <v>2577110324</v>
      </c>
      <c r="C45" s="236" t="s">
        <v>2495</v>
      </c>
      <c r="D45" s="235" t="s">
        <v>1308</v>
      </c>
      <c r="E45" s="238">
        <v>296.92223999999999</v>
      </c>
      <c r="F45" s="228">
        <f t="shared" si="8"/>
        <v>362.24513279999996</v>
      </c>
      <c r="G45" s="246">
        <f t="shared" si="9"/>
        <v>296.92223999999999</v>
      </c>
      <c r="H45" s="246">
        <f t="shared" si="2"/>
        <v>362.24513279999996</v>
      </c>
      <c r="I45" s="453"/>
      <c r="J45" s="457">
        <f>I45*1000/(675*512/1000)</f>
        <v>0</v>
      </c>
    </row>
    <row r="46" spans="1:10">
      <c r="A46" s="236">
        <v>42</v>
      </c>
      <c r="B46" s="236">
        <v>2577110326</v>
      </c>
      <c r="C46" s="236" t="s">
        <v>2496</v>
      </c>
      <c r="D46" s="235" t="s">
        <v>1309</v>
      </c>
      <c r="E46" s="238">
        <v>285.92512000000005</v>
      </c>
      <c r="F46" s="228">
        <f t="shared" si="8"/>
        <v>348.82864640000003</v>
      </c>
      <c r="G46" s="246">
        <f t="shared" si="9"/>
        <v>285.92512000000005</v>
      </c>
      <c r="H46" s="246">
        <f t="shared" si="2"/>
        <v>348.82864640000003</v>
      </c>
      <c r="I46" s="453"/>
      <c r="J46" s="457">
        <f>I46*1000/(650*512/1000)</f>
        <v>0</v>
      </c>
    </row>
    <row r="47" spans="1:10">
      <c r="A47" s="236">
        <v>43</v>
      </c>
      <c r="B47" s="236">
        <v>2577110329</v>
      </c>
      <c r="C47" s="236" t="s">
        <v>2497</v>
      </c>
      <c r="D47" s="235" t="s">
        <v>1310</v>
      </c>
      <c r="E47" s="238">
        <v>365.10438399999998</v>
      </c>
      <c r="F47" s="228">
        <f t="shared" si="8"/>
        <v>445.42734847999998</v>
      </c>
      <c r="G47" s="246">
        <f t="shared" si="9"/>
        <v>365.10438399999998</v>
      </c>
      <c r="H47" s="246">
        <f t="shared" si="2"/>
        <v>445.42734847999998</v>
      </c>
      <c r="I47" s="453"/>
      <c r="J47" s="457">
        <f>I47*1000/(830*512/1000)</f>
        <v>0</v>
      </c>
    </row>
    <row r="48" spans="1:10">
      <c r="A48" s="236">
        <v>44</v>
      </c>
      <c r="B48" s="236">
        <v>2577110331</v>
      </c>
      <c r="C48" s="236" t="s">
        <v>2498</v>
      </c>
      <c r="D48" s="235" t="s">
        <v>1311</v>
      </c>
      <c r="E48" s="238">
        <v>369.50323200000003</v>
      </c>
      <c r="F48" s="228">
        <f t="shared" si="8"/>
        <v>450.79394304000004</v>
      </c>
      <c r="G48" s="246">
        <f t="shared" si="9"/>
        <v>369.50323200000003</v>
      </c>
      <c r="H48" s="246">
        <f t="shared" si="2"/>
        <v>450.79394304000004</v>
      </c>
      <c r="I48" s="453"/>
      <c r="J48" s="457">
        <f>I48*1000/(840*512/1000)</f>
        <v>0</v>
      </c>
    </row>
    <row r="49" spans="1:10">
      <c r="A49" s="236">
        <v>45</v>
      </c>
      <c r="B49" s="236">
        <v>2577110332</v>
      </c>
      <c r="C49" s="236" t="s">
        <v>2499</v>
      </c>
      <c r="D49" s="235" t="s">
        <v>1312</v>
      </c>
      <c r="E49" s="238">
        <v>263.93087999999995</v>
      </c>
      <c r="F49" s="228">
        <f t="shared" si="8"/>
        <v>321.99567359999992</v>
      </c>
      <c r="G49" s="246">
        <f t="shared" si="9"/>
        <v>263.93087999999995</v>
      </c>
      <c r="H49" s="246">
        <f t="shared" si="2"/>
        <v>321.99567359999992</v>
      </c>
      <c r="I49" s="453"/>
      <c r="J49" s="457">
        <f>I49*1000/(600*512/1000)</f>
        <v>0</v>
      </c>
    </row>
    <row r="50" spans="1:10">
      <c r="A50" s="236">
        <v>46</v>
      </c>
      <c r="B50" s="236">
        <v>2577110334</v>
      </c>
      <c r="C50" s="236" t="s">
        <v>2500</v>
      </c>
      <c r="D50" s="235" t="s">
        <v>1313</v>
      </c>
      <c r="E50" s="238">
        <v>329.91359999999997</v>
      </c>
      <c r="F50" s="228">
        <f t="shared" si="8"/>
        <v>402.49459199999995</v>
      </c>
      <c r="G50" s="246">
        <f t="shared" si="9"/>
        <v>329.91359999999997</v>
      </c>
      <c r="H50" s="246">
        <f t="shared" si="2"/>
        <v>402.49459199999995</v>
      </c>
      <c r="I50" s="453"/>
      <c r="J50" s="457">
        <f>I50*1000/(750*512/1000)</f>
        <v>0</v>
      </c>
    </row>
    <row r="51" spans="1:10">
      <c r="A51" s="236">
        <v>47</v>
      </c>
      <c r="B51" s="236">
        <v>2577110335</v>
      </c>
      <c r="C51" s="236" t="s">
        <v>2501</v>
      </c>
      <c r="D51" s="235" t="s">
        <v>1314</v>
      </c>
      <c r="E51" s="238">
        <v>384.89920000000001</v>
      </c>
      <c r="F51" s="228">
        <f t="shared" si="8"/>
        <v>469.57702399999999</v>
      </c>
      <c r="G51" s="246">
        <f t="shared" si="9"/>
        <v>384.89920000000001</v>
      </c>
      <c r="H51" s="246">
        <f t="shared" si="2"/>
        <v>469.57702399999999</v>
      </c>
      <c r="I51" s="453"/>
      <c r="J51" s="457">
        <f>I51*1000/(875*512/1000)</f>
        <v>0</v>
      </c>
    </row>
  </sheetData>
  <mergeCells count="14">
    <mergeCell ref="A30:H30"/>
    <mergeCell ref="A8:H8"/>
    <mergeCell ref="I5:J5"/>
    <mergeCell ref="A7:H7"/>
    <mergeCell ref="A1:F1"/>
    <mergeCell ref="A2:F2"/>
    <mergeCell ref="G3:H3"/>
    <mergeCell ref="A4:F4"/>
    <mergeCell ref="G4:H4"/>
    <mergeCell ref="A5:A6"/>
    <mergeCell ref="D5:D6"/>
    <mergeCell ref="E5:F5"/>
    <mergeCell ref="G5:H5"/>
    <mergeCell ref="B5:B6"/>
  </mergeCells>
  <pageMargins left="0.70866141732283472" right="0.70866141732283472" top="0.74803149606299213" bottom="0.74803149606299213" header="0.31496062992125984" footer="0.31496062992125984"/>
  <pageSetup paperSize="9" scale="91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13"/>
  <sheetViews>
    <sheetView topLeftCell="B1" zoomScale="150" zoomScaleNormal="150" zoomScalePageLayoutView="184" workbookViewId="0">
      <pane xSplit="1" ySplit="7" topLeftCell="C209" activePane="bottomRight" state="frozen"/>
      <selection activeCell="B1" sqref="B1"/>
      <selection pane="topRight" activeCell="C1" sqref="C1"/>
      <selection pane="bottomLeft" activeCell="B8" sqref="B8"/>
      <selection pane="bottomRight" activeCell="H212" sqref="H212"/>
    </sheetView>
  </sheetViews>
  <sheetFormatPr defaultRowHeight="12.75"/>
  <cols>
    <col min="1" max="1" width="6.28515625" customWidth="1"/>
    <col min="2" max="2" width="11.85546875" customWidth="1"/>
    <col min="3" max="3" width="13.7109375" customWidth="1"/>
    <col min="4" max="4" width="17.140625" style="103" customWidth="1"/>
    <col min="5" max="6" width="33" style="108" customWidth="1"/>
    <col min="11" max="11" width="15" style="103" customWidth="1"/>
    <col min="14" max="14" width="63.42578125" customWidth="1"/>
  </cols>
  <sheetData>
    <row r="1" spans="1:10" ht="30">
      <c r="A1" s="545" t="s">
        <v>46</v>
      </c>
      <c r="B1" s="545"/>
      <c r="C1" s="545"/>
      <c r="D1" s="545"/>
      <c r="E1" s="545"/>
      <c r="F1" s="545"/>
      <c r="G1" s="545"/>
      <c r="H1" s="545"/>
      <c r="I1" s="56"/>
    </row>
    <row r="2" spans="1:10" ht="19.5" thickBot="1">
      <c r="A2" s="546" t="s">
        <v>1264</v>
      </c>
      <c r="B2" s="546"/>
      <c r="C2" s="546"/>
      <c r="D2" s="546"/>
      <c r="E2" s="546"/>
      <c r="F2" s="546"/>
      <c r="G2" s="546"/>
      <c r="H2" s="546"/>
    </row>
    <row r="3" spans="1:10" ht="16.5" thickBot="1">
      <c r="A3" s="547"/>
      <c r="B3" s="547"/>
      <c r="C3" s="547"/>
      <c r="D3" s="547"/>
      <c r="E3" s="547"/>
      <c r="F3" s="547"/>
      <c r="G3" s="547"/>
      <c r="H3" s="548"/>
      <c r="I3" s="508" t="s">
        <v>1256</v>
      </c>
      <c r="J3" s="557"/>
    </row>
    <row r="4" spans="1:10" ht="16.5" thickBot="1">
      <c r="A4" s="510"/>
      <c r="B4" s="510"/>
      <c r="C4" s="510"/>
      <c r="D4" s="510"/>
      <c r="E4" s="510"/>
      <c r="F4" s="510"/>
      <c r="G4" s="510"/>
      <c r="H4" s="511"/>
      <c r="I4" s="512">
        <v>0</v>
      </c>
      <c r="J4" s="557"/>
    </row>
    <row r="5" spans="1:10" ht="21">
      <c r="A5" s="549" t="s">
        <v>581</v>
      </c>
      <c r="B5" s="344" t="s">
        <v>1887</v>
      </c>
      <c r="C5" s="549" t="s">
        <v>752</v>
      </c>
      <c r="D5" s="551" t="s">
        <v>751</v>
      </c>
      <c r="E5" s="551" t="s">
        <v>578</v>
      </c>
      <c r="F5" s="551" t="s">
        <v>576</v>
      </c>
      <c r="G5" s="491" t="s">
        <v>579</v>
      </c>
      <c r="H5" s="491" t="s">
        <v>580</v>
      </c>
      <c r="I5" s="285" t="s">
        <v>579</v>
      </c>
      <c r="J5" s="285" t="s">
        <v>580</v>
      </c>
    </row>
    <row r="6" spans="1:10" ht="13.5" thickBot="1">
      <c r="A6" s="550"/>
      <c r="B6" s="286"/>
      <c r="C6" s="550"/>
      <c r="D6" s="550"/>
      <c r="E6" s="550"/>
      <c r="F6" s="550"/>
      <c r="G6" s="550"/>
      <c r="H6" s="550"/>
      <c r="I6" s="155" t="s">
        <v>1257</v>
      </c>
      <c r="J6" s="155" t="s">
        <v>1257</v>
      </c>
    </row>
    <row r="7" spans="1:10" ht="13.5" thickBot="1">
      <c r="A7" s="558" t="s">
        <v>854</v>
      </c>
      <c r="B7" s="559"/>
      <c r="C7" s="559"/>
      <c r="D7" s="559"/>
      <c r="E7" s="559"/>
      <c r="F7" s="559"/>
      <c r="G7" s="559"/>
      <c r="H7" s="559"/>
      <c r="I7" s="559"/>
      <c r="J7" s="560"/>
    </row>
    <row r="8" spans="1:10">
      <c r="A8" s="39">
        <v>1</v>
      </c>
      <c r="B8" s="358" t="s">
        <v>271</v>
      </c>
      <c r="C8" s="79" t="s">
        <v>1419</v>
      </c>
      <c r="D8" s="306" t="s">
        <v>855</v>
      </c>
      <c r="E8" s="106" t="s">
        <v>2336</v>
      </c>
      <c r="F8" s="106" t="s">
        <v>1964</v>
      </c>
      <c r="G8" s="284">
        <v>39.200000000000003</v>
      </c>
      <c r="H8" s="33">
        <f>G8*1.22</f>
        <v>47.824000000000005</v>
      </c>
      <c r="I8" s="717">
        <f>J8/1.22</f>
        <v>39.200000000000003</v>
      </c>
      <c r="J8" s="718">
        <f>H8-(H8*$I$4)</f>
        <v>47.824000000000005</v>
      </c>
    </row>
    <row r="9" spans="1:10" ht="22.5">
      <c r="A9" s="287">
        <v>2</v>
      </c>
      <c r="B9" s="221">
        <v>2571392214</v>
      </c>
      <c r="C9" s="278" t="s">
        <v>1420</v>
      </c>
      <c r="D9" s="119" t="s">
        <v>856</v>
      </c>
      <c r="E9" s="107" t="s">
        <v>2337</v>
      </c>
      <c r="F9" s="107" t="s">
        <v>1967</v>
      </c>
      <c r="G9" s="250">
        <v>75.19</v>
      </c>
      <c r="H9" s="33">
        <f t="shared" ref="H9:H72" si="0">G9*1.22</f>
        <v>91.731799999999993</v>
      </c>
      <c r="I9" s="279">
        <f t="shared" ref="I9:I72" si="1">J9/1.22</f>
        <v>75.19</v>
      </c>
      <c r="J9" s="121">
        <f>H9-(H9*$I$4)</f>
        <v>91.731799999999993</v>
      </c>
    </row>
    <row r="10" spans="1:10" ht="22.5">
      <c r="A10" s="287">
        <v>3</v>
      </c>
      <c r="B10" s="221" t="s">
        <v>270</v>
      </c>
      <c r="C10" s="278" t="s">
        <v>1421</v>
      </c>
      <c r="D10" s="119" t="s">
        <v>857</v>
      </c>
      <c r="E10" s="107" t="s">
        <v>2476</v>
      </c>
      <c r="F10" s="107" t="s">
        <v>1968</v>
      </c>
      <c r="G10" s="250">
        <v>65.13</v>
      </c>
      <c r="H10" s="33">
        <f t="shared" si="0"/>
        <v>79.45859999999999</v>
      </c>
      <c r="I10" s="279">
        <f t="shared" si="1"/>
        <v>65.13</v>
      </c>
      <c r="J10" s="121">
        <f>H10-(H10*$I$4)</f>
        <v>79.45859999999999</v>
      </c>
    </row>
    <row r="11" spans="1:10" ht="22.5">
      <c r="A11" s="32">
        <v>4</v>
      </c>
      <c r="B11" s="346" t="s">
        <v>273</v>
      </c>
      <c r="C11" s="82" t="s">
        <v>1422</v>
      </c>
      <c r="D11" s="126" t="s">
        <v>858</v>
      </c>
      <c r="E11" s="127" t="s">
        <v>2338</v>
      </c>
      <c r="F11" s="127" t="s">
        <v>1969</v>
      </c>
      <c r="G11" s="128">
        <v>47.46</v>
      </c>
      <c r="H11" s="33">
        <f t="shared" si="0"/>
        <v>57.901200000000003</v>
      </c>
      <c r="I11" s="279">
        <f t="shared" si="1"/>
        <v>47.46</v>
      </c>
      <c r="J11" s="121">
        <f t="shared" ref="J11:J68" si="2">H11-(H11*$I$4)</f>
        <v>57.901200000000003</v>
      </c>
    </row>
    <row r="12" spans="1:10" ht="22.5">
      <c r="A12" s="32">
        <v>5</v>
      </c>
      <c r="B12" s="221">
        <v>2571313716</v>
      </c>
      <c r="C12" s="82" t="s">
        <v>1423</v>
      </c>
      <c r="D12" s="126" t="s">
        <v>859</v>
      </c>
      <c r="E12" s="127" t="s">
        <v>2325</v>
      </c>
      <c r="F12" s="127" t="s">
        <v>1969</v>
      </c>
      <c r="G12" s="128">
        <v>49.62</v>
      </c>
      <c r="H12" s="33">
        <f t="shared" si="0"/>
        <v>60.536399999999993</v>
      </c>
      <c r="I12" s="279">
        <f t="shared" si="1"/>
        <v>49.62</v>
      </c>
      <c r="J12" s="121">
        <f t="shared" si="2"/>
        <v>60.536399999999993</v>
      </c>
    </row>
    <row r="13" spans="1:10">
      <c r="A13" s="32">
        <v>6</v>
      </c>
      <c r="B13" s="221" t="s">
        <v>353</v>
      </c>
      <c r="C13" s="82" t="s">
        <v>1424</v>
      </c>
      <c r="D13" s="126" t="s">
        <v>1976</v>
      </c>
      <c r="E13" s="127" t="s">
        <v>2367</v>
      </c>
      <c r="F13" s="127" t="s">
        <v>1965</v>
      </c>
      <c r="G13" s="128">
        <v>48.92</v>
      </c>
      <c r="H13" s="33">
        <f t="shared" si="0"/>
        <v>59.682400000000001</v>
      </c>
      <c r="I13" s="279">
        <f t="shared" si="1"/>
        <v>48.92</v>
      </c>
      <c r="J13" s="121">
        <f t="shared" si="2"/>
        <v>59.682400000000001</v>
      </c>
    </row>
    <row r="14" spans="1:10" ht="22.5">
      <c r="A14" s="32">
        <v>7</v>
      </c>
      <c r="B14" s="221" t="s">
        <v>352</v>
      </c>
      <c r="C14" s="82" t="s">
        <v>1425</v>
      </c>
      <c r="D14" s="126" t="s">
        <v>1975</v>
      </c>
      <c r="E14" s="127" t="s">
        <v>2367</v>
      </c>
      <c r="F14" s="127" t="s">
        <v>1966</v>
      </c>
      <c r="G14" s="128">
        <v>56.21</v>
      </c>
      <c r="H14" s="33">
        <f t="shared" si="0"/>
        <v>68.5762</v>
      </c>
      <c r="I14" s="279">
        <f t="shared" si="1"/>
        <v>56.21</v>
      </c>
      <c r="J14" s="121">
        <f t="shared" si="2"/>
        <v>68.5762</v>
      </c>
    </row>
    <row r="15" spans="1:10" ht="22.5">
      <c r="A15" s="32">
        <v>8</v>
      </c>
      <c r="B15" s="221">
        <v>2571313713</v>
      </c>
      <c r="C15" s="82" t="s">
        <v>1426</v>
      </c>
      <c r="D15" s="126" t="s">
        <v>963</v>
      </c>
      <c r="E15" s="127" t="s">
        <v>2367</v>
      </c>
      <c r="F15" s="127" t="s">
        <v>1970</v>
      </c>
      <c r="G15" s="128">
        <v>72.28</v>
      </c>
      <c r="H15" s="33">
        <f t="shared" si="0"/>
        <v>88.181600000000003</v>
      </c>
      <c r="I15" s="279">
        <f t="shared" si="1"/>
        <v>72.28</v>
      </c>
      <c r="J15" s="121">
        <f t="shared" si="2"/>
        <v>88.181600000000003</v>
      </c>
    </row>
    <row r="16" spans="1:10" ht="22.5">
      <c r="A16" s="32">
        <v>9</v>
      </c>
      <c r="B16" s="221">
        <v>2571313714</v>
      </c>
      <c r="C16" s="82" t="s">
        <v>1427</v>
      </c>
      <c r="D16" s="126" t="s">
        <v>963</v>
      </c>
      <c r="E16" s="127" t="s">
        <v>2368</v>
      </c>
      <c r="F16" s="127" t="s">
        <v>1970</v>
      </c>
      <c r="G16" s="128">
        <v>54.71</v>
      </c>
      <c r="H16" s="33">
        <f t="shared" si="0"/>
        <v>66.746200000000002</v>
      </c>
      <c r="I16" s="279">
        <f t="shared" si="1"/>
        <v>54.71</v>
      </c>
      <c r="J16" s="121">
        <f t="shared" si="2"/>
        <v>66.746200000000002</v>
      </c>
    </row>
    <row r="17" spans="1:10">
      <c r="A17" s="32">
        <v>10</v>
      </c>
      <c r="B17" s="221" t="s">
        <v>354</v>
      </c>
      <c r="C17" s="82" t="s">
        <v>1428</v>
      </c>
      <c r="D17" s="126" t="s">
        <v>860</v>
      </c>
      <c r="E17" s="127" t="s">
        <v>2369</v>
      </c>
      <c r="F17" s="127" t="s">
        <v>1971</v>
      </c>
      <c r="G17" s="128">
        <v>77.510000000000005</v>
      </c>
      <c r="H17" s="33">
        <f t="shared" si="0"/>
        <v>94.562200000000004</v>
      </c>
      <c r="I17" s="279">
        <f t="shared" si="1"/>
        <v>77.510000000000005</v>
      </c>
      <c r="J17" s="121">
        <f t="shared" si="2"/>
        <v>94.562200000000004</v>
      </c>
    </row>
    <row r="18" spans="1:10">
      <c r="A18" s="32">
        <v>11</v>
      </c>
      <c r="B18" s="346">
        <v>2571313702</v>
      </c>
      <c r="C18" s="82" t="s">
        <v>1429</v>
      </c>
      <c r="D18" s="126" t="s">
        <v>964</v>
      </c>
      <c r="E18" s="127" t="s">
        <v>2370</v>
      </c>
      <c r="F18" s="127" t="s">
        <v>1971</v>
      </c>
      <c r="G18" s="128">
        <v>93.08</v>
      </c>
      <c r="H18" s="33">
        <f t="shared" si="0"/>
        <v>113.55759999999999</v>
      </c>
      <c r="I18" s="279">
        <f t="shared" si="1"/>
        <v>93.08</v>
      </c>
      <c r="J18" s="121">
        <f t="shared" si="2"/>
        <v>113.55759999999999</v>
      </c>
    </row>
    <row r="19" spans="1:10">
      <c r="A19" s="32">
        <v>12</v>
      </c>
      <c r="B19" s="221">
        <v>2571313124</v>
      </c>
      <c r="C19" s="82" t="s">
        <v>1430</v>
      </c>
      <c r="D19" s="126" t="s">
        <v>1974</v>
      </c>
      <c r="E19" s="127" t="s">
        <v>2371</v>
      </c>
      <c r="F19" s="127" t="s">
        <v>1972</v>
      </c>
      <c r="G19" s="128">
        <v>74.19</v>
      </c>
      <c r="H19" s="33">
        <f t="shared" si="0"/>
        <v>90.511799999999994</v>
      </c>
      <c r="I19" s="279">
        <f t="shared" si="1"/>
        <v>74.19</v>
      </c>
      <c r="J19" s="121">
        <f t="shared" si="2"/>
        <v>90.511799999999994</v>
      </c>
    </row>
    <row r="20" spans="1:10">
      <c r="A20" s="32">
        <v>13</v>
      </c>
      <c r="B20" s="221">
        <v>2571313125</v>
      </c>
      <c r="C20" s="82" t="s">
        <v>1431</v>
      </c>
      <c r="D20" s="126" t="s">
        <v>1973</v>
      </c>
      <c r="E20" s="127" t="s">
        <v>2371</v>
      </c>
      <c r="F20" s="127" t="s">
        <v>1972</v>
      </c>
      <c r="G20" s="128">
        <v>118.47999999999999</v>
      </c>
      <c r="H20" s="33">
        <f t="shared" si="0"/>
        <v>144.54559999999998</v>
      </c>
      <c r="I20" s="279">
        <f t="shared" si="1"/>
        <v>118.47999999999999</v>
      </c>
      <c r="J20" s="121">
        <f t="shared" si="2"/>
        <v>144.54559999999998</v>
      </c>
    </row>
    <row r="21" spans="1:10">
      <c r="A21" s="32">
        <v>14</v>
      </c>
      <c r="B21" s="221">
        <v>2571313120</v>
      </c>
      <c r="C21" s="82" t="s">
        <v>1432</v>
      </c>
      <c r="D21" s="126" t="s">
        <v>965</v>
      </c>
      <c r="E21" s="127" t="s">
        <v>2372</v>
      </c>
      <c r="F21" s="127" t="s">
        <v>1972</v>
      </c>
      <c r="G21" s="128">
        <v>109.45</v>
      </c>
      <c r="H21" s="33">
        <f t="shared" si="0"/>
        <v>133.529</v>
      </c>
      <c r="I21" s="279">
        <f t="shared" si="1"/>
        <v>109.45</v>
      </c>
      <c r="J21" s="121">
        <f t="shared" si="2"/>
        <v>133.529</v>
      </c>
    </row>
    <row r="22" spans="1:10" ht="22.5">
      <c r="A22" s="32">
        <v>15</v>
      </c>
      <c r="B22" s="221">
        <v>2571313123</v>
      </c>
      <c r="C22" s="82" t="s">
        <v>1433</v>
      </c>
      <c r="D22" s="126" t="s">
        <v>966</v>
      </c>
      <c r="E22" s="127" t="s">
        <v>2373</v>
      </c>
      <c r="F22" s="127" t="s">
        <v>1977</v>
      </c>
      <c r="G22" s="128">
        <v>76.77</v>
      </c>
      <c r="H22" s="33">
        <f t="shared" si="0"/>
        <v>93.659399999999991</v>
      </c>
      <c r="I22" s="279">
        <f t="shared" si="1"/>
        <v>76.77</v>
      </c>
      <c r="J22" s="121">
        <f t="shared" si="2"/>
        <v>93.659399999999991</v>
      </c>
    </row>
    <row r="23" spans="1:10" ht="22.5">
      <c r="A23" s="32">
        <v>16</v>
      </c>
      <c r="B23" s="221">
        <v>2571313121</v>
      </c>
      <c r="C23" s="82" t="s">
        <v>1434</v>
      </c>
      <c r="D23" s="126" t="s">
        <v>966</v>
      </c>
      <c r="E23" s="127" t="s">
        <v>2374</v>
      </c>
      <c r="F23" s="127" t="s">
        <v>1977</v>
      </c>
      <c r="G23" s="128">
        <v>69.61</v>
      </c>
      <c r="H23" s="33">
        <f t="shared" si="0"/>
        <v>84.924199999999999</v>
      </c>
      <c r="I23" s="279">
        <f t="shared" si="1"/>
        <v>69.61</v>
      </c>
      <c r="J23" s="121">
        <f t="shared" si="2"/>
        <v>84.924199999999999</v>
      </c>
    </row>
    <row r="24" spans="1:10" ht="22.5">
      <c r="A24" s="32">
        <v>18</v>
      </c>
      <c r="B24" s="221" t="s">
        <v>357</v>
      </c>
      <c r="C24" s="278" t="s">
        <v>1436</v>
      </c>
      <c r="D24" s="119" t="s">
        <v>1979</v>
      </c>
      <c r="E24" s="107" t="s">
        <v>2373</v>
      </c>
      <c r="F24" s="127" t="s">
        <v>1987</v>
      </c>
      <c r="G24" s="128">
        <v>161.94999999999999</v>
      </c>
      <c r="H24" s="33">
        <f t="shared" si="0"/>
        <v>197.57899999999998</v>
      </c>
      <c r="I24" s="279">
        <f t="shared" si="1"/>
        <v>161.94999999999999</v>
      </c>
      <c r="J24" s="121">
        <f t="shared" si="2"/>
        <v>197.57899999999998</v>
      </c>
    </row>
    <row r="25" spans="1:10" ht="22.5">
      <c r="A25" s="32">
        <v>19</v>
      </c>
      <c r="B25" s="221">
        <v>2571313147</v>
      </c>
      <c r="C25" s="278" t="s">
        <v>1437</v>
      </c>
      <c r="D25" s="119" t="s">
        <v>967</v>
      </c>
      <c r="E25" s="107" t="s">
        <v>2374</v>
      </c>
      <c r="F25" s="127" t="s">
        <v>1987</v>
      </c>
      <c r="G25" s="128">
        <v>154.4</v>
      </c>
      <c r="H25" s="33">
        <f t="shared" si="0"/>
        <v>188.36799999999999</v>
      </c>
      <c r="I25" s="279">
        <f t="shared" si="1"/>
        <v>154.4</v>
      </c>
      <c r="J25" s="121">
        <f t="shared" si="2"/>
        <v>188.36799999999999</v>
      </c>
    </row>
    <row r="26" spans="1:10" ht="22.5">
      <c r="A26" s="32"/>
      <c r="B26" s="221">
        <v>2571313145</v>
      </c>
      <c r="C26" s="278" t="s">
        <v>1435</v>
      </c>
      <c r="D26" s="119" t="s">
        <v>1978</v>
      </c>
      <c r="E26" s="107" t="s">
        <v>2373</v>
      </c>
      <c r="F26" s="127" t="s">
        <v>1980</v>
      </c>
      <c r="G26" s="128">
        <v>103.98</v>
      </c>
      <c r="H26" s="33">
        <f t="shared" si="0"/>
        <v>126.8556</v>
      </c>
      <c r="I26" s="279">
        <f t="shared" si="1"/>
        <v>103.98</v>
      </c>
      <c r="J26" s="121">
        <f>H26-(H26*$I$4)</f>
        <v>126.8556</v>
      </c>
    </row>
    <row r="27" spans="1:10" ht="22.5">
      <c r="A27" s="32"/>
      <c r="B27" s="221" t="s">
        <v>362</v>
      </c>
      <c r="C27" s="278" t="s">
        <v>1438</v>
      </c>
      <c r="D27" s="119" t="s">
        <v>1988</v>
      </c>
      <c r="E27" s="107" t="s">
        <v>2375</v>
      </c>
      <c r="F27" s="127" t="s">
        <v>2048</v>
      </c>
      <c r="G27" s="128">
        <v>137.12</v>
      </c>
      <c r="H27" s="33">
        <f t="shared" si="0"/>
        <v>167.28640000000001</v>
      </c>
      <c r="I27" s="279">
        <f t="shared" si="1"/>
        <v>137.12</v>
      </c>
      <c r="J27" s="121">
        <f>H27-(H27*$I$4)</f>
        <v>167.28640000000001</v>
      </c>
    </row>
    <row r="28" spans="1:10" ht="22.5">
      <c r="A28" s="32">
        <v>21</v>
      </c>
      <c r="B28" s="221">
        <v>2571313158</v>
      </c>
      <c r="C28" s="278" t="s">
        <v>1439</v>
      </c>
      <c r="D28" s="119" t="s">
        <v>2610</v>
      </c>
      <c r="E28" s="107" t="s">
        <v>2375</v>
      </c>
      <c r="F28" s="127" t="s">
        <v>2049</v>
      </c>
      <c r="G28" s="128">
        <v>205.25</v>
      </c>
      <c r="H28" s="33">
        <f t="shared" si="0"/>
        <v>250.405</v>
      </c>
      <c r="I28" s="279">
        <f t="shared" si="1"/>
        <v>205.25</v>
      </c>
      <c r="J28" s="121">
        <f t="shared" si="2"/>
        <v>250.405</v>
      </c>
    </row>
    <row r="29" spans="1:10" ht="22.5">
      <c r="A29" s="32">
        <v>22</v>
      </c>
      <c r="B29" s="221">
        <v>2571313159</v>
      </c>
      <c r="C29" s="278" t="s">
        <v>1440</v>
      </c>
      <c r="D29" s="119" t="s">
        <v>2610</v>
      </c>
      <c r="E29" s="107" t="s">
        <v>2590</v>
      </c>
      <c r="F29" s="127" t="s">
        <v>2050</v>
      </c>
      <c r="G29" s="128">
        <v>195</v>
      </c>
      <c r="H29" s="33">
        <f t="shared" si="0"/>
        <v>237.9</v>
      </c>
      <c r="I29" s="279">
        <f t="shared" si="1"/>
        <v>195</v>
      </c>
      <c r="J29" s="121">
        <f t="shared" si="2"/>
        <v>237.9</v>
      </c>
    </row>
    <row r="30" spans="1:10" ht="78.75">
      <c r="A30" s="32">
        <v>23</v>
      </c>
      <c r="B30" s="327">
        <v>2571393151</v>
      </c>
      <c r="C30" s="278" t="s">
        <v>1441</v>
      </c>
      <c r="D30" s="119" t="s">
        <v>2597</v>
      </c>
      <c r="E30" s="107" t="s">
        <v>2595</v>
      </c>
      <c r="F30" s="107" t="s">
        <v>2591</v>
      </c>
      <c r="G30" s="250">
        <v>102.00000000000001</v>
      </c>
      <c r="H30" s="33">
        <f t="shared" si="0"/>
        <v>124.44000000000001</v>
      </c>
      <c r="I30" s="279">
        <f t="shared" si="1"/>
        <v>102.00000000000001</v>
      </c>
      <c r="J30" s="121">
        <f t="shared" si="2"/>
        <v>124.44000000000001</v>
      </c>
    </row>
    <row r="31" spans="1:10" ht="33.75">
      <c r="A31" s="287">
        <v>26</v>
      </c>
      <c r="B31" s="221">
        <v>2571393158</v>
      </c>
      <c r="C31" s="278" t="s">
        <v>2592</v>
      </c>
      <c r="D31" s="119" t="s">
        <v>2598</v>
      </c>
      <c r="E31" s="107" t="s">
        <v>2596</v>
      </c>
      <c r="F31" s="107" t="s">
        <v>2593</v>
      </c>
      <c r="G31" s="250">
        <v>108.96999999999998</v>
      </c>
      <c r="H31" s="33">
        <f t="shared" si="0"/>
        <v>132.94339999999997</v>
      </c>
      <c r="I31" s="279">
        <f t="shared" si="1"/>
        <v>108.96999999999997</v>
      </c>
      <c r="J31" s="121">
        <f t="shared" si="2"/>
        <v>132.94339999999997</v>
      </c>
    </row>
    <row r="32" spans="1:10">
      <c r="A32" s="287">
        <v>27</v>
      </c>
      <c r="B32" s="221">
        <v>2571391823</v>
      </c>
      <c r="C32" s="278" t="s">
        <v>1442</v>
      </c>
      <c r="D32" s="119" t="s">
        <v>861</v>
      </c>
      <c r="E32" s="107" t="s">
        <v>2326</v>
      </c>
      <c r="F32" s="107" t="s">
        <v>2594</v>
      </c>
      <c r="G32" s="250">
        <v>128.47999999999999</v>
      </c>
      <c r="H32" s="33">
        <f t="shared" si="0"/>
        <v>156.7456</v>
      </c>
      <c r="I32" s="279">
        <f t="shared" si="1"/>
        <v>128.47999999999999</v>
      </c>
      <c r="J32" s="121">
        <f t="shared" si="2"/>
        <v>156.7456</v>
      </c>
    </row>
    <row r="33" spans="1:12">
      <c r="A33" s="287">
        <v>28</v>
      </c>
      <c r="B33" s="221">
        <v>2571313701</v>
      </c>
      <c r="C33" s="278" t="s">
        <v>1443</v>
      </c>
      <c r="D33" s="119" t="s">
        <v>896</v>
      </c>
      <c r="E33" s="107" t="s">
        <v>2339</v>
      </c>
      <c r="F33" s="107" t="s">
        <v>2051</v>
      </c>
      <c r="G33" s="250">
        <v>111.22</v>
      </c>
      <c r="H33" s="33">
        <f t="shared" si="0"/>
        <v>135.6884</v>
      </c>
      <c r="I33" s="279">
        <f t="shared" si="1"/>
        <v>111.22</v>
      </c>
      <c r="J33" s="121">
        <f t="shared" si="2"/>
        <v>135.6884</v>
      </c>
    </row>
    <row r="34" spans="1:12" ht="33.75">
      <c r="A34" s="287">
        <v>29</v>
      </c>
      <c r="B34" s="278">
        <v>2571310353</v>
      </c>
      <c r="C34" s="278" t="s">
        <v>1444</v>
      </c>
      <c r="D34" s="119" t="s">
        <v>968</v>
      </c>
      <c r="E34" s="107" t="s">
        <v>2376</v>
      </c>
      <c r="F34" s="107" t="s">
        <v>2066</v>
      </c>
      <c r="G34" s="250">
        <v>306.92</v>
      </c>
      <c r="H34" s="33">
        <f t="shared" si="0"/>
        <v>374.44240000000002</v>
      </c>
      <c r="I34" s="279">
        <f t="shared" si="1"/>
        <v>306.92</v>
      </c>
      <c r="J34" s="121">
        <f t="shared" si="2"/>
        <v>374.44240000000002</v>
      </c>
    </row>
    <row r="35" spans="1:12" ht="33.75">
      <c r="A35" s="287">
        <v>30</v>
      </c>
      <c r="B35" s="278">
        <v>2571330256</v>
      </c>
      <c r="C35" s="278" t="s">
        <v>1445</v>
      </c>
      <c r="D35" s="119" t="s">
        <v>969</v>
      </c>
      <c r="E35" s="107" t="s">
        <v>2377</v>
      </c>
      <c r="F35" s="107" t="s">
        <v>2066</v>
      </c>
      <c r="G35" s="250">
        <v>289.72000000000003</v>
      </c>
      <c r="H35" s="33">
        <f t="shared" si="0"/>
        <v>353.45840000000004</v>
      </c>
      <c r="I35" s="279">
        <f t="shared" si="1"/>
        <v>289.72000000000003</v>
      </c>
      <c r="J35" s="121">
        <f t="shared" si="2"/>
        <v>353.45840000000004</v>
      </c>
    </row>
    <row r="36" spans="1:12" ht="33.75">
      <c r="A36" s="287">
        <v>31</v>
      </c>
      <c r="B36" s="278">
        <v>2571330265</v>
      </c>
      <c r="C36" s="278" t="s">
        <v>1446</v>
      </c>
      <c r="D36" s="119" t="s">
        <v>970</v>
      </c>
      <c r="E36" s="107" t="s">
        <v>2378</v>
      </c>
      <c r="F36" s="107" t="s">
        <v>2066</v>
      </c>
      <c r="G36" s="250">
        <v>328.34</v>
      </c>
      <c r="H36" s="33">
        <f t="shared" si="0"/>
        <v>400.57479999999998</v>
      </c>
      <c r="I36" s="279">
        <f t="shared" si="1"/>
        <v>328.34</v>
      </c>
      <c r="J36" s="121">
        <f t="shared" si="2"/>
        <v>400.57479999999998</v>
      </c>
    </row>
    <row r="37" spans="1:12" ht="33.75">
      <c r="A37" s="287">
        <v>32</v>
      </c>
      <c r="B37" s="278">
        <v>2571330266</v>
      </c>
      <c r="C37" s="278" t="s">
        <v>1447</v>
      </c>
      <c r="D37" s="119" t="s">
        <v>971</v>
      </c>
      <c r="E37" s="107" t="s">
        <v>2379</v>
      </c>
      <c r="F37" s="107" t="s">
        <v>2066</v>
      </c>
      <c r="G37" s="250">
        <v>316.85000000000002</v>
      </c>
      <c r="H37" s="33">
        <f t="shared" si="0"/>
        <v>386.55700000000002</v>
      </c>
      <c r="I37" s="279">
        <f t="shared" si="1"/>
        <v>316.85000000000002</v>
      </c>
      <c r="J37" s="121">
        <f t="shared" si="2"/>
        <v>386.55700000000002</v>
      </c>
      <c r="K37" s="464"/>
    </row>
    <row r="38" spans="1:12" ht="33.75">
      <c r="A38" s="109">
        <v>33</v>
      </c>
      <c r="B38" s="278">
        <v>2571330265</v>
      </c>
      <c r="C38" s="278" t="s">
        <v>1446</v>
      </c>
      <c r="D38" s="119" t="s">
        <v>972</v>
      </c>
      <c r="E38" s="107" t="s">
        <v>2380</v>
      </c>
      <c r="F38" s="107" t="s">
        <v>2066</v>
      </c>
      <c r="G38" s="250">
        <v>328.34</v>
      </c>
      <c r="H38" s="290">
        <f t="shared" si="0"/>
        <v>400.57479999999998</v>
      </c>
      <c r="I38" s="461">
        <f t="shared" si="1"/>
        <v>328.34</v>
      </c>
      <c r="J38" s="121">
        <f t="shared" si="2"/>
        <v>400.57479999999998</v>
      </c>
      <c r="K38" s="467"/>
      <c r="L38" s="148"/>
    </row>
    <row r="39" spans="1:12" ht="33.75">
      <c r="A39" s="109">
        <v>34</v>
      </c>
      <c r="B39" s="278">
        <v>2571330266</v>
      </c>
      <c r="C39" s="278" t="s">
        <v>1447</v>
      </c>
      <c r="D39" s="119" t="s">
        <v>971</v>
      </c>
      <c r="E39" s="107" t="s">
        <v>2381</v>
      </c>
      <c r="F39" s="107" t="s">
        <v>2066</v>
      </c>
      <c r="G39" s="250">
        <v>316.85000000000002</v>
      </c>
      <c r="H39" s="290">
        <f t="shared" si="0"/>
        <v>386.55700000000002</v>
      </c>
      <c r="I39" s="461">
        <f t="shared" si="1"/>
        <v>316.85000000000002</v>
      </c>
      <c r="J39" s="121">
        <f t="shared" si="2"/>
        <v>386.55700000000002</v>
      </c>
      <c r="K39" s="467"/>
      <c r="L39" s="148"/>
    </row>
    <row r="40" spans="1:12">
      <c r="A40" s="287">
        <v>35</v>
      </c>
      <c r="B40" s="221">
        <v>2571351605</v>
      </c>
      <c r="C40" s="278" t="s">
        <v>1448</v>
      </c>
      <c r="D40" s="119" t="s">
        <v>862</v>
      </c>
      <c r="E40" s="107" t="s">
        <v>2340</v>
      </c>
      <c r="F40" s="107" t="s">
        <v>2052</v>
      </c>
      <c r="G40" s="250">
        <v>346.26</v>
      </c>
      <c r="H40" s="33">
        <f t="shared" si="0"/>
        <v>422.43719999999996</v>
      </c>
      <c r="I40" s="279">
        <f t="shared" si="1"/>
        <v>346.26</v>
      </c>
      <c r="J40" s="121">
        <f t="shared" si="2"/>
        <v>422.43719999999996</v>
      </c>
      <c r="K40" s="466"/>
      <c r="L40" s="148"/>
    </row>
    <row r="41" spans="1:12">
      <c r="A41" s="287">
        <v>36</v>
      </c>
      <c r="B41" s="221">
        <v>2571313143</v>
      </c>
      <c r="C41" s="278" t="s">
        <v>1449</v>
      </c>
      <c r="D41" s="119" t="s">
        <v>863</v>
      </c>
      <c r="E41" s="107" t="s">
        <v>2341</v>
      </c>
      <c r="F41" s="107" t="s">
        <v>2052</v>
      </c>
      <c r="G41" s="250">
        <v>304.49</v>
      </c>
      <c r="H41" s="33">
        <f t="shared" si="0"/>
        <v>371.4778</v>
      </c>
      <c r="I41" s="279">
        <f t="shared" si="1"/>
        <v>304.49</v>
      </c>
      <c r="J41" s="121">
        <f t="shared" si="2"/>
        <v>371.4778</v>
      </c>
    </row>
    <row r="42" spans="1:12" ht="22.5">
      <c r="A42" s="287">
        <v>37</v>
      </c>
      <c r="B42" s="221">
        <v>2571391824</v>
      </c>
      <c r="C42" s="278" t="s">
        <v>1450</v>
      </c>
      <c r="D42" s="119" t="s">
        <v>864</v>
      </c>
      <c r="E42" s="107" t="s">
        <v>2382</v>
      </c>
      <c r="F42" s="107" t="s">
        <v>2053</v>
      </c>
      <c r="G42" s="250">
        <v>149.27000000000001</v>
      </c>
      <c r="H42" s="33">
        <f t="shared" si="0"/>
        <v>182.10940000000002</v>
      </c>
      <c r="I42" s="279">
        <f t="shared" si="1"/>
        <v>149.27000000000001</v>
      </c>
      <c r="J42" s="121">
        <f t="shared" si="2"/>
        <v>182.10940000000002</v>
      </c>
    </row>
    <row r="43" spans="1:12" ht="22.5">
      <c r="A43" s="287">
        <v>38</v>
      </c>
      <c r="B43" s="327">
        <v>2571313126</v>
      </c>
      <c r="C43" s="278" t="s">
        <v>1451</v>
      </c>
      <c r="D43" s="119" t="s">
        <v>973</v>
      </c>
      <c r="E43" s="107" t="s">
        <v>2383</v>
      </c>
      <c r="F43" s="107" t="s">
        <v>2054</v>
      </c>
      <c r="G43" s="250">
        <v>158.77000000000001</v>
      </c>
      <c r="H43" s="33">
        <f t="shared" si="0"/>
        <v>193.6994</v>
      </c>
      <c r="I43" s="279">
        <f t="shared" si="1"/>
        <v>158.77000000000001</v>
      </c>
      <c r="J43" s="121">
        <f t="shared" si="2"/>
        <v>193.6994</v>
      </c>
    </row>
    <row r="44" spans="1:12" ht="33.75">
      <c r="A44" s="287">
        <v>40</v>
      </c>
      <c r="B44" s="381">
        <v>2571310217</v>
      </c>
      <c r="C44" s="224" t="s">
        <v>1452</v>
      </c>
      <c r="D44" s="119" t="s">
        <v>2585</v>
      </c>
      <c r="E44" s="107" t="s">
        <v>2588</v>
      </c>
      <c r="F44" s="107" t="s">
        <v>2064</v>
      </c>
      <c r="G44" s="250">
        <v>294.33</v>
      </c>
      <c r="H44" s="33">
        <f t="shared" si="0"/>
        <v>359.08259999999996</v>
      </c>
      <c r="I44" s="279">
        <f t="shared" si="1"/>
        <v>294.33</v>
      </c>
      <c r="J44" s="121">
        <f t="shared" si="2"/>
        <v>359.08259999999996</v>
      </c>
    </row>
    <row r="45" spans="1:12" ht="33.75">
      <c r="A45" s="287">
        <v>41</v>
      </c>
      <c r="B45" s="278">
        <v>2571311219</v>
      </c>
      <c r="C45" s="278" t="s">
        <v>1453</v>
      </c>
      <c r="D45" s="119" t="s">
        <v>2585</v>
      </c>
      <c r="E45" s="107" t="s">
        <v>2589</v>
      </c>
      <c r="F45" s="107" t="s">
        <v>2064</v>
      </c>
      <c r="G45" s="250">
        <v>309.02999999999997</v>
      </c>
      <c r="H45" s="33">
        <f t="shared" si="0"/>
        <v>377.01659999999998</v>
      </c>
      <c r="I45" s="279">
        <f t="shared" si="1"/>
        <v>309.02999999999997</v>
      </c>
      <c r="J45" s="121">
        <f t="shared" si="2"/>
        <v>377.01659999999998</v>
      </c>
    </row>
    <row r="46" spans="1:12" ht="33.75">
      <c r="A46" s="287">
        <v>43</v>
      </c>
      <c r="B46" s="278">
        <v>2571310202</v>
      </c>
      <c r="C46" s="278" t="s">
        <v>1454</v>
      </c>
      <c r="D46" s="119" t="s">
        <v>2585</v>
      </c>
      <c r="E46" s="107" t="s">
        <v>2480</v>
      </c>
      <c r="F46" s="107" t="s">
        <v>2064</v>
      </c>
      <c r="G46" s="250">
        <v>309.02999999999997</v>
      </c>
      <c r="H46" s="33">
        <f t="shared" si="0"/>
        <v>377.01659999999998</v>
      </c>
      <c r="I46" s="279">
        <f t="shared" si="1"/>
        <v>309.02999999999997</v>
      </c>
      <c r="J46" s="121">
        <f t="shared" si="2"/>
        <v>377.01659999999998</v>
      </c>
    </row>
    <row r="47" spans="1:12" ht="22.5">
      <c r="A47" s="287">
        <v>46</v>
      </c>
      <c r="B47" s="278">
        <v>2571310234</v>
      </c>
      <c r="C47" s="278" t="s">
        <v>1455</v>
      </c>
      <c r="D47" s="119" t="s">
        <v>2586</v>
      </c>
      <c r="E47" s="107" t="s">
        <v>2477</v>
      </c>
      <c r="F47" s="107" t="s">
        <v>2065</v>
      </c>
      <c r="G47" s="250">
        <v>294.33</v>
      </c>
      <c r="H47" s="33">
        <f t="shared" si="0"/>
        <v>359.08259999999996</v>
      </c>
      <c r="I47" s="279">
        <f t="shared" si="1"/>
        <v>294.33</v>
      </c>
      <c r="J47" s="121">
        <f t="shared" si="2"/>
        <v>359.08259999999996</v>
      </c>
    </row>
    <row r="48" spans="1:12" ht="22.5">
      <c r="A48" s="287">
        <v>47</v>
      </c>
      <c r="B48" s="327">
        <v>2571310236</v>
      </c>
      <c r="C48" s="278" t="s">
        <v>1456</v>
      </c>
      <c r="D48" s="119" t="s">
        <v>2587</v>
      </c>
      <c r="E48" s="107" t="s">
        <v>2479</v>
      </c>
      <c r="F48" s="107" t="s">
        <v>2065</v>
      </c>
      <c r="G48" s="250">
        <v>309.02999999999997</v>
      </c>
      <c r="H48" s="33">
        <f t="shared" si="0"/>
        <v>377.01659999999998</v>
      </c>
      <c r="I48" s="279">
        <f t="shared" si="1"/>
        <v>309.02999999999997</v>
      </c>
      <c r="J48" s="121">
        <f t="shared" si="2"/>
        <v>377.01659999999998</v>
      </c>
    </row>
    <row r="49" spans="1:10" ht="33.75">
      <c r="A49" s="287">
        <v>50</v>
      </c>
      <c r="B49" s="381">
        <v>2571310313</v>
      </c>
      <c r="C49" s="278" t="s">
        <v>1457</v>
      </c>
      <c r="D49" s="292" t="s">
        <v>2099</v>
      </c>
      <c r="E49" s="107" t="s">
        <v>2478</v>
      </c>
      <c r="F49" s="107" t="s">
        <v>2067</v>
      </c>
      <c r="G49" s="250">
        <v>294.44</v>
      </c>
      <c r="H49" s="33">
        <f t="shared" si="0"/>
        <v>359.21679999999998</v>
      </c>
      <c r="I49" s="279">
        <f t="shared" si="1"/>
        <v>294.44</v>
      </c>
      <c r="J49" s="121">
        <f t="shared" si="2"/>
        <v>359.21679999999998</v>
      </c>
    </row>
    <row r="50" spans="1:10" ht="22.5">
      <c r="A50" s="287">
        <v>51</v>
      </c>
      <c r="B50" s="328">
        <v>2571310314</v>
      </c>
      <c r="C50" s="278" t="s">
        <v>1458</v>
      </c>
      <c r="D50" s="292" t="s">
        <v>2099</v>
      </c>
      <c r="E50" s="107" t="s">
        <v>2384</v>
      </c>
      <c r="F50" s="107" t="s">
        <v>2067</v>
      </c>
      <c r="G50" s="250">
        <v>350.66</v>
      </c>
      <c r="H50" s="33">
        <f t="shared" si="0"/>
        <v>427.80520000000001</v>
      </c>
      <c r="I50" s="279">
        <f t="shared" si="1"/>
        <v>350.66</v>
      </c>
      <c r="J50" s="121">
        <f t="shared" si="2"/>
        <v>427.80520000000001</v>
      </c>
    </row>
    <row r="51" spans="1:10">
      <c r="A51" s="287">
        <v>54</v>
      </c>
      <c r="B51" s="221">
        <v>2571316338</v>
      </c>
      <c r="C51" s="278" t="s">
        <v>1644</v>
      </c>
      <c r="D51" s="119" t="s">
        <v>865</v>
      </c>
      <c r="E51" s="107" t="s">
        <v>2342</v>
      </c>
      <c r="F51" s="107" t="s">
        <v>2068</v>
      </c>
      <c r="G51" s="250">
        <v>135.9</v>
      </c>
      <c r="H51" s="33">
        <f t="shared" si="0"/>
        <v>165.798</v>
      </c>
      <c r="I51" s="279">
        <f t="shared" si="1"/>
        <v>135.9</v>
      </c>
      <c r="J51" s="121">
        <f t="shared" si="2"/>
        <v>165.798</v>
      </c>
    </row>
    <row r="52" spans="1:10">
      <c r="A52" s="287">
        <v>55</v>
      </c>
      <c r="B52" s="221">
        <v>2571316364</v>
      </c>
      <c r="C52" s="278" t="s">
        <v>1459</v>
      </c>
      <c r="D52" s="119" t="s">
        <v>866</v>
      </c>
      <c r="E52" s="107" t="s">
        <v>2343</v>
      </c>
      <c r="F52" s="107" t="s">
        <v>2068</v>
      </c>
      <c r="G52" s="250">
        <v>143.34</v>
      </c>
      <c r="H52" s="33">
        <f t="shared" si="0"/>
        <v>174.87479999999999</v>
      </c>
      <c r="I52" s="279">
        <f t="shared" si="1"/>
        <v>143.34</v>
      </c>
      <c r="J52" s="121">
        <f t="shared" si="2"/>
        <v>174.87479999999999</v>
      </c>
    </row>
    <row r="53" spans="1:10">
      <c r="A53" s="109">
        <v>56</v>
      </c>
      <c r="B53" s="278">
        <v>2571316375</v>
      </c>
      <c r="C53" s="278" t="s">
        <v>1460</v>
      </c>
      <c r="D53" s="119" t="s">
        <v>867</v>
      </c>
      <c r="E53" s="107" t="s">
        <v>2385</v>
      </c>
      <c r="F53" s="107" t="s">
        <v>2183</v>
      </c>
      <c r="G53" s="250">
        <v>205.96</v>
      </c>
      <c r="H53" s="33">
        <f t="shared" si="0"/>
        <v>251.27119999999999</v>
      </c>
      <c r="I53" s="279">
        <f t="shared" si="1"/>
        <v>205.96</v>
      </c>
      <c r="J53" s="121">
        <f t="shared" si="2"/>
        <v>251.27119999999999</v>
      </c>
    </row>
    <row r="54" spans="1:10">
      <c r="A54" s="109">
        <v>57</v>
      </c>
      <c r="B54" s="327">
        <v>2571316377</v>
      </c>
      <c r="C54" s="278" t="s">
        <v>1461</v>
      </c>
      <c r="D54" s="119" t="s">
        <v>868</v>
      </c>
      <c r="E54" s="107" t="s">
        <v>2344</v>
      </c>
      <c r="F54" s="107" t="s">
        <v>2069</v>
      </c>
      <c r="G54" s="250">
        <v>140.4</v>
      </c>
      <c r="H54" s="33">
        <f t="shared" si="0"/>
        <v>171.28800000000001</v>
      </c>
      <c r="I54" s="279">
        <f t="shared" si="1"/>
        <v>140.4</v>
      </c>
      <c r="J54" s="121">
        <f t="shared" si="2"/>
        <v>171.28800000000001</v>
      </c>
    </row>
    <row r="55" spans="1:10" ht="22.5">
      <c r="A55" s="32">
        <v>58</v>
      </c>
      <c r="B55" s="327">
        <v>2571316385</v>
      </c>
      <c r="C55" s="278" t="s">
        <v>1462</v>
      </c>
      <c r="D55" s="119" t="s">
        <v>869</v>
      </c>
      <c r="E55" s="304" t="s">
        <v>2442</v>
      </c>
      <c r="F55" s="107" t="s">
        <v>2441</v>
      </c>
      <c r="G55" s="250">
        <v>214.87</v>
      </c>
      <c r="H55" s="33">
        <f t="shared" si="0"/>
        <v>262.14139999999998</v>
      </c>
      <c r="I55" s="279">
        <f t="shared" si="1"/>
        <v>214.86999999999998</v>
      </c>
      <c r="J55" s="121">
        <f t="shared" si="2"/>
        <v>262.14139999999998</v>
      </c>
    </row>
    <row r="56" spans="1:10" ht="22.5">
      <c r="A56" s="32">
        <v>59</v>
      </c>
      <c r="B56" s="278">
        <v>2571313165</v>
      </c>
      <c r="C56" s="278" t="s">
        <v>1463</v>
      </c>
      <c r="D56" s="119" t="s">
        <v>870</v>
      </c>
      <c r="E56" s="107" t="s">
        <v>2386</v>
      </c>
      <c r="F56" s="107" t="s">
        <v>2184</v>
      </c>
      <c r="G56" s="250">
        <v>144.43</v>
      </c>
      <c r="H56" s="33">
        <f t="shared" si="0"/>
        <v>176.2046</v>
      </c>
      <c r="I56" s="279">
        <f t="shared" si="1"/>
        <v>144.43</v>
      </c>
      <c r="J56" s="121">
        <f t="shared" si="2"/>
        <v>176.2046</v>
      </c>
    </row>
    <row r="57" spans="1:10">
      <c r="A57" s="32">
        <v>60</v>
      </c>
      <c r="B57" s="278">
        <v>2571313178</v>
      </c>
      <c r="C57" s="278" t="s">
        <v>1464</v>
      </c>
      <c r="D57" s="119" t="s">
        <v>871</v>
      </c>
      <c r="E57" s="107" t="s">
        <v>2387</v>
      </c>
      <c r="F57" s="107" t="s">
        <v>2184</v>
      </c>
      <c r="G57" s="250">
        <v>197.87</v>
      </c>
      <c r="H57" s="33">
        <f t="shared" si="0"/>
        <v>241.4014</v>
      </c>
      <c r="I57" s="279">
        <f t="shared" si="1"/>
        <v>197.87</v>
      </c>
      <c r="J57" s="121">
        <f t="shared" si="2"/>
        <v>241.4014</v>
      </c>
    </row>
    <row r="58" spans="1:10">
      <c r="A58" s="32">
        <v>61</v>
      </c>
      <c r="B58" s="221">
        <v>2571313134</v>
      </c>
      <c r="C58" s="82" t="s">
        <v>1465</v>
      </c>
      <c r="D58" s="126" t="s">
        <v>872</v>
      </c>
      <c r="E58" s="127" t="s">
        <v>2388</v>
      </c>
      <c r="F58" s="127" t="s">
        <v>2185</v>
      </c>
      <c r="G58" s="128">
        <v>74.2</v>
      </c>
      <c r="H58" s="33">
        <f t="shared" si="0"/>
        <v>90.524000000000001</v>
      </c>
      <c r="I58" s="279">
        <f t="shared" si="1"/>
        <v>74.2</v>
      </c>
      <c r="J58" s="121">
        <f t="shared" si="2"/>
        <v>90.524000000000001</v>
      </c>
    </row>
    <row r="59" spans="1:10" ht="67.5">
      <c r="A59" s="32">
        <v>62</v>
      </c>
      <c r="B59" s="278">
        <v>2571310030</v>
      </c>
      <c r="C59" s="82" t="s">
        <v>1466</v>
      </c>
      <c r="D59" s="126" t="s">
        <v>873</v>
      </c>
      <c r="E59" s="127" t="s">
        <v>2389</v>
      </c>
      <c r="F59" s="127" t="s">
        <v>2186</v>
      </c>
      <c r="G59" s="128">
        <v>231</v>
      </c>
      <c r="H59" s="33">
        <f t="shared" si="0"/>
        <v>281.82</v>
      </c>
      <c r="I59" s="279">
        <f t="shared" si="1"/>
        <v>231</v>
      </c>
      <c r="J59" s="121">
        <f t="shared" si="2"/>
        <v>281.82</v>
      </c>
    </row>
    <row r="60" spans="1:10" ht="67.5">
      <c r="A60" s="32">
        <v>63</v>
      </c>
      <c r="B60" s="221">
        <v>2571313129</v>
      </c>
      <c r="C60" s="82" t="s">
        <v>1467</v>
      </c>
      <c r="D60" s="126" t="s">
        <v>2093</v>
      </c>
      <c r="E60" s="127" t="s">
        <v>2390</v>
      </c>
      <c r="F60" s="127" t="s">
        <v>2186</v>
      </c>
      <c r="G60" s="128">
        <v>245.18</v>
      </c>
      <c r="H60" s="33">
        <f t="shared" si="0"/>
        <v>299.11959999999999</v>
      </c>
      <c r="I60" s="279">
        <f t="shared" si="1"/>
        <v>245.18</v>
      </c>
      <c r="J60" s="121">
        <f t="shared" si="2"/>
        <v>299.11959999999999</v>
      </c>
    </row>
    <row r="61" spans="1:10" ht="67.5">
      <c r="A61" s="32">
        <v>64</v>
      </c>
      <c r="B61" s="221">
        <v>2571310028</v>
      </c>
      <c r="C61" s="82" t="s">
        <v>1468</v>
      </c>
      <c r="D61" s="126" t="s">
        <v>1599</v>
      </c>
      <c r="E61" s="127" t="s">
        <v>2391</v>
      </c>
      <c r="F61" s="127" t="s">
        <v>2186</v>
      </c>
      <c r="G61" s="128">
        <v>245.18</v>
      </c>
      <c r="H61" s="33">
        <f t="shared" si="0"/>
        <v>299.11959999999999</v>
      </c>
      <c r="I61" s="279">
        <f t="shared" si="1"/>
        <v>245.18</v>
      </c>
      <c r="J61" s="121">
        <f t="shared" si="2"/>
        <v>299.11959999999999</v>
      </c>
    </row>
    <row r="62" spans="1:10" ht="22.5">
      <c r="A62" s="32">
        <v>65</v>
      </c>
      <c r="B62" s="278">
        <v>2571313174</v>
      </c>
      <c r="C62" s="82" t="s">
        <v>1469</v>
      </c>
      <c r="D62" s="126" t="s">
        <v>874</v>
      </c>
      <c r="E62" s="127" t="s">
        <v>2392</v>
      </c>
      <c r="F62" s="127" t="s">
        <v>2187</v>
      </c>
      <c r="G62" s="128">
        <v>104</v>
      </c>
      <c r="H62" s="33">
        <f t="shared" si="0"/>
        <v>126.88</v>
      </c>
      <c r="I62" s="279">
        <f t="shared" si="1"/>
        <v>104</v>
      </c>
      <c r="J62" s="121">
        <f t="shared" si="2"/>
        <v>126.88</v>
      </c>
    </row>
    <row r="63" spans="1:10">
      <c r="A63" s="32">
        <v>66</v>
      </c>
      <c r="B63" s="221" t="s">
        <v>376</v>
      </c>
      <c r="C63" s="82" t="s">
        <v>1470</v>
      </c>
      <c r="D63" s="126" t="s">
        <v>875</v>
      </c>
      <c r="E63" s="127" t="s">
        <v>2393</v>
      </c>
      <c r="F63" s="127" t="s">
        <v>2188</v>
      </c>
      <c r="G63" s="128">
        <v>249.8</v>
      </c>
      <c r="H63" s="33">
        <f t="shared" si="0"/>
        <v>304.75600000000003</v>
      </c>
      <c r="I63" s="279">
        <f t="shared" si="1"/>
        <v>249.80000000000004</v>
      </c>
      <c r="J63" s="121">
        <f t="shared" si="2"/>
        <v>304.75600000000003</v>
      </c>
    </row>
    <row r="64" spans="1:10">
      <c r="A64" s="32">
        <v>67</v>
      </c>
      <c r="B64" s="221" t="s">
        <v>388</v>
      </c>
      <c r="C64" s="82" t="s">
        <v>1471</v>
      </c>
      <c r="D64" s="126" t="s">
        <v>876</v>
      </c>
      <c r="E64" s="127" t="s">
        <v>2394</v>
      </c>
      <c r="F64" s="127" t="s">
        <v>2189</v>
      </c>
      <c r="G64" s="128">
        <v>413.87</v>
      </c>
      <c r="H64" s="33">
        <f t="shared" si="0"/>
        <v>504.92140000000001</v>
      </c>
      <c r="I64" s="279">
        <f t="shared" si="1"/>
        <v>413.87</v>
      </c>
      <c r="J64" s="121">
        <f t="shared" si="2"/>
        <v>504.92140000000001</v>
      </c>
    </row>
    <row r="65" spans="1:10" ht="45">
      <c r="A65" s="32">
        <v>68</v>
      </c>
      <c r="B65" s="221">
        <v>2571310275</v>
      </c>
      <c r="C65" s="82" t="s">
        <v>1472</v>
      </c>
      <c r="D65" s="126" t="s">
        <v>2364</v>
      </c>
      <c r="E65" s="127" t="s">
        <v>2395</v>
      </c>
      <c r="F65" s="127" t="s">
        <v>2365</v>
      </c>
      <c r="G65" s="128">
        <v>286</v>
      </c>
      <c r="H65" s="33">
        <f t="shared" si="0"/>
        <v>348.92</v>
      </c>
      <c r="I65" s="279">
        <f t="shared" si="1"/>
        <v>286</v>
      </c>
      <c r="J65" s="121">
        <f t="shared" si="2"/>
        <v>348.92</v>
      </c>
    </row>
    <row r="66" spans="1:10" ht="45">
      <c r="A66" s="32">
        <v>69</v>
      </c>
      <c r="B66" s="221">
        <v>2571310276</v>
      </c>
      <c r="C66" s="82" t="s">
        <v>1473</v>
      </c>
      <c r="D66" s="126" t="s">
        <v>2366</v>
      </c>
      <c r="E66" s="127" t="s">
        <v>2396</v>
      </c>
      <c r="F66" s="127" t="s">
        <v>2365</v>
      </c>
      <c r="G66" s="128">
        <v>360</v>
      </c>
      <c r="H66" s="33">
        <f t="shared" si="0"/>
        <v>439.2</v>
      </c>
      <c r="I66" s="279">
        <f t="shared" si="1"/>
        <v>360</v>
      </c>
      <c r="J66" s="121">
        <f t="shared" si="2"/>
        <v>439.2</v>
      </c>
    </row>
    <row r="67" spans="1:10">
      <c r="A67" s="32">
        <v>70</v>
      </c>
      <c r="B67" s="278">
        <v>2571313106</v>
      </c>
      <c r="C67" s="82" t="s">
        <v>1474</v>
      </c>
      <c r="D67" s="126" t="s">
        <v>2443</v>
      </c>
      <c r="E67" s="127" t="s">
        <v>2445</v>
      </c>
      <c r="F67" s="127" t="s">
        <v>2444</v>
      </c>
      <c r="G67" s="128">
        <v>409.95</v>
      </c>
      <c r="H67" s="33">
        <f t="shared" si="0"/>
        <v>500.13899999999995</v>
      </c>
      <c r="I67" s="279">
        <f t="shared" si="1"/>
        <v>409.95</v>
      </c>
      <c r="J67" s="121">
        <f t="shared" si="2"/>
        <v>500.13899999999995</v>
      </c>
    </row>
    <row r="68" spans="1:10" ht="33.75">
      <c r="A68" s="32">
        <v>71</v>
      </c>
      <c r="B68" s="221" t="s">
        <v>383</v>
      </c>
      <c r="C68" s="82" t="s">
        <v>1475</v>
      </c>
      <c r="D68" s="126" t="s">
        <v>2447</v>
      </c>
      <c r="E68" s="127" t="s">
        <v>2446</v>
      </c>
      <c r="F68" s="127" t="s">
        <v>2448</v>
      </c>
      <c r="G68" s="128">
        <v>181.72</v>
      </c>
      <c r="H68" s="33">
        <f t="shared" si="0"/>
        <v>221.69839999999999</v>
      </c>
      <c r="I68" s="279">
        <f t="shared" si="1"/>
        <v>181.72</v>
      </c>
      <c r="J68" s="121">
        <f t="shared" si="2"/>
        <v>221.69839999999999</v>
      </c>
    </row>
    <row r="69" spans="1:10" ht="33.75">
      <c r="A69" s="32">
        <v>72</v>
      </c>
      <c r="B69" s="221" t="s">
        <v>384</v>
      </c>
      <c r="C69" s="82" t="s">
        <v>1476</v>
      </c>
      <c r="D69" s="126" t="s">
        <v>1477</v>
      </c>
      <c r="E69" s="127" t="s">
        <v>2449</v>
      </c>
      <c r="F69" s="127" t="s">
        <v>2448</v>
      </c>
      <c r="G69" s="128">
        <v>194.36</v>
      </c>
      <c r="H69" s="33">
        <f t="shared" si="0"/>
        <v>237.11920000000001</v>
      </c>
      <c r="I69" s="279">
        <f t="shared" si="1"/>
        <v>194.36</v>
      </c>
      <c r="J69" s="121">
        <f t="shared" ref="J69:J114" si="3">H69-(H69*$I$4)</f>
        <v>237.11920000000001</v>
      </c>
    </row>
    <row r="70" spans="1:10" ht="22.5">
      <c r="A70" s="32">
        <v>73</v>
      </c>
      <c r="B70" s="278">
        <v>2571310235</v>
      </c>
      <c r="C70" s="82" t="s">
        <v>1478</v>
      </c>
      <c r="D70" s="126" t="s">
        <v>1479</v>
      </c>
      <c r="E70" s="127" t="s">
        <v>2451</v>
      </c>
      <c r="F70" s="127" t="s">
        <v>2450</v>
      </c>
      <c r="G70" s="128">
        <v>183.37</v>
      </c>
      <c r="H70" s="33">
        <f t="shared" si="0"/>
        <v>223.7114</v>
      </c>
      <c r="I70" s="279">
        <f t="shared" si="1"/>
        <v>183.37</v>
      </c>
      <c r="J70" s="121">
        <f t="shared" si="3"/>
        <v>223.7114</v>
      </c>
    </row>
    <row r="71" spans="1:10" ht="33.75">
      <c r="A71" s="32">
        <v>74</v>
      </c>
      <c r="B71" s="327">
        <v>2571310215</v>
      </c>
      <c r="C71" s="82" t="s">
        <v>1480</v>
      </c>
      <c r="D71" s="126" t="s">
        <v>1481</v>
      </c>
      <c r="E71" s="127" t="s">
        <v>2452</v>
      </c>
      <c r="F71" s="127" t="s">
        <v>2448</v>
      </c>
      <c r="G71" s="128">
        <v>198.08</v>
      </c>
      <c r="H71" s="33">
        <f t="shared" si="0"/>
        <v>241.6576</v>
      </c>
      <c r="I71" s="279">
        <f t="shared" si="1"/>
        <v>198.08</v>
      </c>
      <c r="J71" s="121">
        <f t="shared" si="3"/>
        <v>241.6576</v>
      </c>
    </row>
    <row r="72" spans="1:10" ht="33.75">
      <c r="A72" s="32">
        <v>75</v>
      </c>
      <c r="B72" s="278">
        <v>2571310239</v>
      </c>
      <c r="C72" s="82" t="s">
        <v>1482</v>
      </c>
      <c r="D72" s="126" t="s">
        <v>1483</v>
      </c>
      <c r="E72" s="127" t="s">
        <v>2453</v>
      </c>
      <c r="F72" s="127" t="s">
        <v>2448</v>
      </c>
      <c r="G72" s="128">
        <v>198.08</v>
      </c>
      <c r="H72" s="33">
        <f t="shared" si="0"/>
        <v>241.6576</v>
      </c>
      <c r="I72" s="279">
        <f t="shared" si="1"/>
        <v>198.08</v>
      </c>
      <c r="J72" s="121">
        <f t="shared" si="3"/>
        <v>241.6576</v>
      </c>
    </row>
    <row r="73" spans="1:10" ht="33.75">
      <c r="A73" s="32">
        <v>76</v>
      </c>
      <c r="B73" s="278">
        <v>2571310240</v>
      </c>
      <c r="C73" s="82" t="s">
        <v>1484</v>
      </c>
      <c r="D73" s="126" t="s">
        <v>1485</v>
      </c>
      <c r="E73" s="127" t="s">
        <v>2454</v>
      </c>
      <c r="F73" s="127" t="s">
        <v>2448</v>
      </c>
      <c r="G73" s="128">
        <v>198.08</v>
      </c>
      <c r="H73" s="33">
        <f t="shared" ref="H73:H136" si="4">G73*1.22</f>
        <v>241.6576</v>
      </c>
      <c r="I73" s="279">
        <f t="shared" ref="I73:I136" si="5">J73/1.22</f>
        <v>198.08</v>
      </c>
      <c r="J73" s="121">
        <f t="shared" si="3"/>
        <v>241.6576</v>
      </c>
    </row>
    <row r="74" spans="1:10" ht="33.75">
      <c r="A74" s="32">
        <v>77</v>
      </c>
      <c r="B74" s="278">
        <v>2571310241</v>
      </c>
      <c r="C74" s="82" t="s">
        <v>1486</v>
      </c>
      <c r="D74" s="126" t="s">
        <v>1487</v>
      </c>
      <c r="E74" s="127" t="s">
        <v>2397</v>
      </c>
      <c r="F74" s="127" t="s">
        <v>2448</v>
      </c>
      <c r="G74" s="128">
        <v>198.08</v>
      </c>
      <c r="H74" s="33">
        <f t="shared" si="4"/>
        <v>241.6576</v>
      </c>
      <c r="I74" s="279">
        <f t="shared" si="5"/>
        <v>198.08</v>
      </c>
      <c r="J74" s="121">
        <f t="shared" si="3"/>
        <v>241.6576</v>
      </c>
    </row>
    <row r="75" spans="1:10" ht="33.75">
      <c r="A75" s="32">
        <v>78</v>
      </c>
      <c r="B75" s="327">
        <v>2571310242</v>
      </c>
      <c r="C75" s="82" t="s">
        <v>1488</v>
      </c>
      <c r="D75" s="126" t="s">
        <v>1489</v>
      </c>
      <c r="E75" s="127" t="s">
        <v>2455</v>
      </c>
      <c r="F75" s="127" t="s">
        <v>2448</v>
      </c>
      <c r="G75" s="128">
        <v>198.08</v>
      </c>
      <c r="H75" s="33">
        <f t="shared" si="4"/>
        <v>241.6576</v>
      </c>
      <c r="I75" s="279">
        <f t="shared" si="5"/>
        <v>198.08</v>
      </c>
      <c r="J75" s="121">
        <f t="shared" si="3"/>
        <v>241.6576</v>
      </c>
    </row>
    <row r="76" spans="1:10" ht="22.5">
      <c r="A76" s="32">
        <v>79</v>
      </c>
      <c r="B76" s="278">
        <v>2571310200</v>
      </c>
      <c r="C76" s="82" t="s">
        <v>1642</v>
      </c>
      <c r="D76" s="126" t="s">
        <v>1643</v>
      </c>
      <c r="E76" s="127" t="s">
        <v>2398</v>
      </c>
      <c r="F76" s="127" t="s">
        <v>2573</v>
      </c>
      <c r="G76" s="128">
        <v>256.75</v>
      </c>
      <c r="H76" s="33">
        <f t="shared" si="4"/>
        <v>313.23500000000001</v>
      </c>
      <c r="I76" s="279">
        <f t="shared" si="5"/>
        <v>256.75</v>
      </c>
      <c r="J76" s="121">
        <f t="shared" si="3"/>
        <v>313.23500000000001</v>
      </c>
    </row>
    <row r="77" spans="1:10">
      <c r="A77" s="32">
        <v>80</v>
      </c>
      <c r="B77" s="278">
        <v>2571310201</v>
      </c>
      <c r="C77" s="82" t="s">
        <v>1490</v>
      </c>
      <c r="D77" s="126" t="s">
        <v>1491</v>
      </c>
      <c r="E77" s="127" t="s">
        <v>2456</v>
      </c>
      <c r="F77" s="127" t="s">
        <v>2573</v>
      </c>
      <c r="G77" s="128">
        <v>256.75</v>
      </c>
      <c r="H77" s="33">
        <f t="shared" si="4"/>
        <v>313.23500000000001</v>
      </c>
      <c r="I77" s="279">
        <f t="shared" si="5"/>
        <v>256.75</v>
      </c>
      <c r="J77" s="121">
        <f t="shared" si="3"/>
        <v>313.23500000000001</v>
      </c>
    </row>
    <row r="78" spans="1:10" ht="22.5">
      <c r="A78" s="32">
        <v>81</v>
      </c>
      <c r="B78" s="327">
        <v>2571310224</v>
      </c>
      <c r="C78" s="82" t="s">
        <v>1492</v>
      </c>
      <c r="D78" s="126" t="s">
        <v>1493</v>
      </c>
      <c r="E78" s="127" t="s">
        <v>2459</v>
      </c>
      <c r="F78" s="127"/>
      <c r="G78" s="128">
        <v>269</v>
      </c>
      <c r="H78" s="33">
        <f t="shared" si="4"/>
        <v>328.18</v>
      </c>
      <c r="I78" s="279">
        <f t="shared" si="5"/>
        <v>269</v>
      </c>
      <c r="J78" s="121">
        <f t="shared" si="3"/>
        <v>328.18</v>
      </c>
    </row>
    <row r="79" spans="1:10" ht="22.5">
      <c r="A79" s="32">
        <v>82</v>
      </c>
      <c r="B79" s="278">
        <v>2571310223</v>
      </c>
      <c r="C79" s="82" t="s">
        <v>1494</v>
      </c>
      <c r="D79" s="126" t="s">
        <v>1495</v>
      </c>
      <c r="E79" s="127" t="s">
        <v>2457</v>
      </c>
      <c r="F79" s="127"/>
      <c r="G79" s="128">
        <v>269</v>
      </c>
      <c r="H79" s="33">
        <f t="shared" si="4"/>
        <v>328.18</v>
      </c>
      <c r="I79" s="279">
        <f t="shared" si="5"/>
        <v>269</v>
      </c>
      <c r="J79" s="121">
        <f t="shared" si="3"/>
        <v>328.18</v>
      </c>
    </row>
    <row r="80" spans="1:10" ht="22.5">
      <c r="A80" s="32">
        <v>83</v>
      </c>
      <c r="B80" s="278">
        <v>2571310244</v>
      </c>
      <c r="C80" s="82" t="s">
        <v>1496</v>
      </c>
      <c r="D80" s="126" t="s">
        <v>1497</v>
      </c>
      <c r="E80" s="127" t="s">
        <v>2458</v>
      </c>
      <c r="F80" s="127"/>
      <c r="G80" s="128">
        <v>269</v>
      </c>
      <c r="H80" s="33">
        <f t="shared" si="4"/>
        <v>328.18</v>
      </c>
      <c r="I80" s="279">
        <f t="shared" si="5"/>
        <v>269</v>
      </c>
      <c r="J80" s="121">
        <f t="shared" si="3"/>
        <v>328.18</v>
      </c>
    </row>
    <row r="81" spans="1:10" ht="22.5">
      <c r="A81" s="32">
        <v>84</v>
      </c>
      <c r="B81" s="278">
        <v>2571310245</v>
      </c>
      <c r="C81" s="82" t="s">
        <v>1498</v>
      </c>
      <c r="D81" s="126" t="s">
        <v>1499</v>
      </c>
      <c r="E81" s="127" t="s">
        <v>2460</v>
      </c>
      <c r="F81" s="127"/>
      <c r="G81" s="128">
        <v>269</v>
      </c>
      <c r="H81" s="33">
        <f t="shared" si="4"/>
        <v>328.18</v>
      </c>
      <c r="I81" s="279">
        <f t="shared" si="5"/>
        <v>269</v>
      </c>
      <c r="J81" s="121">
        <f t="shared" si="3"/>
        <v>328.18</v>
      </c>
    </row>
    <row r="82" spans="1:10" ht="22.5">
      <c r="A82" s="32">
        <v>85</v>
      </c>
      <c r="B82" s="278">
        <v>2571310246</v>
      </c>
      <c r="C82" s="82" t="s">
        <v>1500</v>
      </c>
      <c r="D82" s="126" t="s">
        <v>1501</v>
      </c>
      <c r="E82" s="127" t="s">
        <v>2461</v>
      </c>
      <c r="F82" s="127"/>
      <c r="G82" s="128">
        <v>269</v>
      </c>
      <c r="H82" s="33">
        <f t="shared" si="4"/>
        <v>328.18</v>
      </c>
      <c r="I82" s="279">
        <f t="shared" si="5"/>
        <v>269</v>
      </c>
      <c r="J82" s="121">
        <f t="shared" si="3"/>
        <v>328.18</v>
      </c>
    </row>
    <row r="83" spans="1:10" ht="22.5">
      <c r="A83" s="32">
        <v>86</v>
      </c>
      <c r="B83" s="278">
        <v>2571310247</v>
      </c>
      <c r="C83" s="82" t="s">
        <v>1502</v>
      </c>
      <c r="D83" s="126" t="s">
        <v>1503</v>
      </c>
      <c r="E83" s="127" t="s">
        <v>2462</v>
      </c>
      <c r="F83" s="127"/>
      <c r="G83" s="128">
        <v>269</v>
      </c>
      <c r="H83" s="33">
        <f t="shared" si="4"/>
        <v>328.18</v>
      </c>
      <c r="I83" s="279">
        <f t="shared" si="5"/>
        <v>269</v>
      </c>
      <c r="J83" s="121">
        <f t="shared" si="3"/>
        <v>328.18</v>
      </c>
    </row>
    <row r="84" spans="1:10" ht="22.5">
      <c r="A84" s="32">
        <v>87</v>
      </c>
      <c r="B84" s="278">
        <v>2571310248</v>
      </c>
      <c r="C84" s="82" t="s">
        <v>1504</v>
      </c>
      <c r="D84" s="126" t="s">
        <v>1505</v>
      </c>
      <c r="E84" s="127" t="s">
        <v>2463</v>
      </c>
      <c r="F84" s="127"/>
      <c r="G84" s="128">
        <v>269</v>
      </c>
      <c r="H84" s="33">
        <f t="shared" si="4"/>
        <v>328.18</v>
      </c>
      <c r="I84" s="279">
        <f t="shared" si="5"/>
        <v>269</v>
      </c>
      <c r="J84" s="121">
        <f t="shared" si="3"/>
        <v>328.18</v>
      </c>
    </row>
    <row r="85" spans="1:10" ht="22.5">
      <c r="A85" s="32">
        <v>88</v>
      </c>
      <c r="B85" s="278">
        <v>2571310249</v>
      </c>
      <c r="C85" s="82" t="s">
        <v>1506</v>
      </c>
      <c r="D85" s="126" t="s">
        <v>1507</v>
      </c>
      <c r="E85" s="127" t="s">
        <v>2464</v>
      </c>
      <c r="F85" s="127"/>
      <c r="G85" s="128">
        <v>269</v>
      </c>
      <c r="H85" s="33">
        <f t="shared" si="4"/>
        <v>328.18</v>
      </c>
      <c r="I85" s="279">
        <f t="shared" si="5"/>
        <v>269</v>
      </c>
      <c r="J85" s="121">
        <f t="shared" si="3"/>
        <v>328.18</v>
      </c>
    </row>
    <row r="86" spans="1:10" ht="22.5">
      <c r="A86" s="32">
        <v>89</v>
      </c>
      <c r="B86" s="221">
        <v>2571313171</v>
      </c>
      <c r="C86" s="82" t="s">
        <v>1508</v>
      </c>
      <c r="D86" s="126" t="s">
        <v>1509</v>
      </c>
      <c r="E86" s="127" t="s">
        <v>2399</v>
      </c>
      <c r="F86" s="127"/>
      <c r="G86" s="128">
        <v>264.52</v>
      </c>
      <c r="H86" s="33">
        <f t="shared" si="4"/>
        <v>322.71439999999996</v>
      </c>
      <c r="I86" s="279">
        <f t="shared" si="5"/>
        <v>264.52</v>
      </c>
      <c r="J86" s="121">
        <f t="shared" si="3"/>
        <v>322.71439999999996</v>
      </c>
    </row>
    <row r="87" spans="1:10">
      <c r="A87" s="32">
        <v>90</v>
      </c>
      <c r="B87" s="221">
        <v>2571313169</v>
      </c>
      <c r="C87" s="82" t="s">
        <v>1510</v>
      </c>
      <c r="D87" s="126" t="s">
        <v>877</v>
      </c>
      <c r="E87" s="127" t="s">
        <v>2345</v>
      </c>
      <c r="F87" s="127"/>
      <c r="G87" s="128">
        <v>243.25</v>
      </c>
      <c r="H87" s="33">
        <f t="shared" si="4"/>
        <v>296.76499999999999</v>
      </c>
      <c r="I87" s="279">
        <f t="shared" si="5"/>
        <v>243.25</v>
      </c>
      <c r="J87" s="121">
        <f t="shared" si="3"/>
        <v>296.76499999999999</v>
      </c>
    </row>
    <row r="88" spans="1:10">
      <c r="A88" s="32">
        <v>91</v>
      </c>
      <c r="B88" s="221" t="s">
        <v>382</v>
      </c>
      <c r="C88" s="82" t="s">
        <v>1511</v>
      </c>
      <c r="D88" s="126" t="s">
        <v>878</v>
      </c>
      <c r="E88" s="127" t="s">
        <v>2400</v>
      </c>
      <c r="F88" s="127"/>
      <c r="G88" s="128">
        <v>98.23</v>
      </c>
      <c r="H88" s="33">
        <f t="shared" si="4"/>
        <v>119.84060000000001</v>
      </c>
      <c r="I88" s="279">
        <f t="shared" si="5"/>
        <v>98.23</v>
      </c>
      <c r="J88" s="121">
        <f t="shared" si="3"/>
        <v>119.84060000000001</v>
      </c>
    </row>
    <row r="89" spans="1:10" ht="22.5">
      <c r="A89" s="32">
        <v>92</v>
      </c>
      <c r="B89" s="278">
        <v>2571313173</v>
      </c>
      <c r="C89" s="278" t="s">
        <v>1512</v>
      </c>
      <c r="D89" s="119" t="s">
        <v>877</v>
      </c>
      <c r="E89" s="107" t="s">
        <v>2401</v>
      </c>
      <c r="F89" s="107"/>
      <c r="G89" s="250">
        <v>264.52</v>
      </c>
      <c r="H89" s="33">
        <f t="shared" si="4"/>
        <v>322.71439999999996</v>
      </c>
      <c r="I89" s="279">
        <f t="shared" si="5"/>
        <v>264.52</v>
      </c>
      <c r="J89" s="121">
        <f t="shared" si="3"/>
        <v>322.71439999999996</v>
      </c>
    </row>
    <row r="90" spans="1:10" ht="22.5">
      <c r="A90" s="32">
        <v>95</v>
      </c>
      <c r="B90" s="327">
        <v>2571310203</v>
      </c>
      <c r="C90" s="278" t="s">
        <v>2163</v>
      </c>
      <c r="D90" s="119" t="s">
        <v>1513</v>
      </c>
      <c r="E90" s="107" t="s">
        <v>2402</v>
      </c>
      <c r="F90" s="107"/>
      <c r="G90" s="250">
        <v>215.27</v>
      </c>
      <c r="H90" s="33">
        <f t="shared" si="4"/>
        <v>262.62940000000003</v>
      </c>
      <c r="I90" s="279">
        <f t="shared" si="5"/>
        <v>215.27000000000004</v>
      </c>
      <c r="J90" s="121">
        <f t="shared" si="3"/>
        <v>262.62940000000003</v>
      </c>
    </row>
    <row r="91" spans="1:10">
      <c r="A91" s="32">
        <v>99</v>
      </c>
      <c r="B91" s="278">
        <v>2571310216</v>
      </c>
      <c r="C91" s="82" t="s">
        <v>1514</v>
      </c>
      <c r="D91" s="126" t="s">
        <v>1515</v>
      </c>
      <c r="E91" s="127" t="s">
        <v>2346</v>
      </c>
      <c r="F91" s="127"/>
      <c r="G91" s="128">
        <v>461.35</v>
      </c>
      <c r="H91" s="33">
        <f t="shared" si="4"/>
        <v>562.84699999999998</v>
      </c>
      <c r="I91" s="279">
        <f t="shared" si="5"/>
        <v>461.34999999999997</v>
      </c>
      <c r="J91" s="121">
        <f t="shared" si="3"/>
        <v>562.84699999999998</v>
      </c>
    </row>
    <row r="92" spans="1:10" ht="22.5">
      <c r="A92" s="32">
        <v>100</v>
      </c>
      <c r="B92" s="327">
        <v>2571310263</v>
      </c>
      <c r="C92" s="82" t="s">
        <v>1516</v>
      </c>
      <c r="D92" s="126" t="s">
        <v>1517</v>
      </c>
      <c r="E92" s="127" t="s">
        <v>2465</v>
      </c>
      <c r="F92" s="127"/>
      <c r="G92" s="128">
        <v>274.25</v>
      </c>
      <c r="H92" s="33">
        <f t="shared" si="4"/>
        <v>334.58499999999998</v>
      </c>
      <c r="I92" s="279">
        <f t="shared" si="5"/>
        <v>274.25</v>
      </c>
      <c r="J92" s="121">
        <f t="shared" si="3"/>
        <v>334.58499999999998</v>
      </c>
    </row>
    <row r="93" spans="1:10" ht="22.5">
      <c r="A93" s="32">
        <v>101</v>
      </c>
      <c r="B93" s="327">
        <v>2571310253</v>
      </c>
      <c r="C93" s="82" t="s">
        <v>1518</v>
      </c>
      <c r="D93" s="126" t="s">
        <v>1519</v>
      </c>
      <c r="E93" s="127" t="s">
        <v>2466</v>
      </c>
      <c r="F93" s="127"/>
      <c r="G93" s="128">
        <v>277.62</v>
      </c>
      <c r="H93" s="33">
        <f t="shared" si="4"/>
        <v>338.69639999999998</v>
      </c>
      <c r="I93" s="279">
        <f t="shared" si="5"/>
        <v>277.62</v>
      </c>
      <c r="J93" s="121">
        <f t="shared" si="3"/>
        <v>338.69639999999998</v>
      </c>
    </row>
    <row r="94" spans="1:10" ht="22.5">
      <c r="A94" s="32">
        <v>102</v>
      </c>
      <c r="B94" s="327">
        <v>2571310283</v>
      </c>
      <c r="C94" s="82" t="s">
        <v>1520</v>
      </c>
      <c r="D94" s="126" t="s">
        <v>1521</v>
      </c>
      <c r="E94" s="127" t="s">
        <v>2467</v>
      </c>
      <c r="F94" s="127"/>
      <c r="G94" s="128">
        <v>277.62</v>
      </c>
      <c r="H94" s="33">
        <f t="shared" si="4"/>
        <v>338.69639999999998</v>
      </c>
      <c r="I94" s="279">
        <f t="shared" si="5"/>
        <v>277.62</v>
      </c>
      <c r="J94" s="121">
        <f t="shared" si="3"/>
        <v>338.69639999999998</v>
      </c>
    </row>
    <row r="95" spans="1:10" ht="22.5">
      <c r="A95" s="32">
        <v>103</v>
      </c>
      <c r="B95" s="278">
        <v>2571310208</v>
      </c>
      <c r="C95" s="82" t="s">
        <v>1522</v>
      </c>
      <c r="D95" s="126" t="s">
        <v>1523</v>
      </c>
      <c r="E95" s="127" t="s">
        <v>2468</v>
      </c>
      <c r="F95" s="127"/>
      <c r="G95" s="128">
        <v>277.62</v>
      </c>
      <c r="H95" s="33">
        <f t="shared" si="4"/>
        <v>338.69639999999998</v>
      </c>
      <c r="I95" s="279">
        <f t="shared" si="5"/>
        <v>277.62</v>
      </c>
      <c r="J95" s="121">
        <f t="shared" si="3"/>
        <v>338.69639999999998</v>
      </c>
    </row>
    <row r="96" spans="1:10" ht="22.5">
      <c r="A96" s="32">
        <v>104</v>
      </c>
      <c r="B96" s="278">
        <v>2571310210</v>
      </c>
      <c r="C96" s="82" t="s">
        <v>1524</v>
      </c>
      <c r="D96" s="126" t="s">
        <v>1525</v>
      </c>
      <c r="E96" s="127" t="s">
        <v>2469</v>
      </c>
      <c r="F96" s="127"/>
      <c r="G96" s="128">
        <v>277.62</v>
      </c>
      <c r="H96" s="33">
        <f t="shared" si="4"/>
        <v>338.69639999999998</v>
      </c>
      <c r="I96" s="279">
        <f t="shared" si="5"/>
        <v>277.62</v>
      </c>
      <c r="J96" s="121">
        <f t="shared" si="3"/>
        <v>338.69639999999998</v>
      </c>
    </row>
    <row r="97" spans="1:10" ht="22.5">
      <c r="A97" s="32">
        <v>105</v>
      </c>
      <c r="B97" s="278">
        <v>2571310264</v>
      </c>
      <c r="C97" s="82" t="s">
        <v>1526</v>
      </c>
      <c r="D97" s="126" t="s">
        <v>1527</v>
      </c>
      <c r="E97" s="127" t="s">
        <v>2470</v>
      </c>
      <c r="F97" s="127"/>
      <c r="G97" s="128">
        <v>282.62</v>
      </c>
      <c r="H97" s="33">
        <f t="shared" si="4"/>
        <v>344.79640000000001</v>
      </c>
      <c r="I97" s="279">
        <f t="shared" si="5"/>
        <v>282.62</v>
      </c>
      <c r="J97" s="121">
        <f t="shared" si="3"/>
        <v>344.79640000000001</v>
      </c>
    </row>
    <row r="98" spans="1:10" ht="22.5">
      <c r="A98" s="32">
        <v>106</v>
      </c>
      <c r="B98" s="327">
        <v>2571310254</v>
      </c>
      <c r="C98" s="82" t="s">
        <v>1528</v>
      </c>
      <c r="D98" s="126" t="s">
        <v>1529</v>
      </c>
      <c r="E98" s="127" t="s">
        <v>2471</v>
      </c>
      <c r="F98" s="127"/>
      <c r="G98" s="128">
        <v>282.62</v>
      </c>
      <c r="H98" s="33">
        <f t="shared" si="4"/>
        <v>344.79640000000001</v>
      </c>
      <c r="I98" s="279">
        <f t="shared" si="5"/>
        <v>282.62</v>
      </c>
      <c r="J98" s="121">
        <f t="shared" si="3"/>
        <v>344.79640000000001</v>
      </c>
    </row>
    <row r="99" spans="1:10" ht="22.5">
      <c r="A99" s="32">
        <v>107</v>
      </c>
      <c r="B99" s="327" t="s">
        <v>473</v>
      </c>
      <c r="C99" s="82" t="s">
        <v>1530</v>
      </c>
      <c r="D99" s="126" t="s">
        <v>1531</v>
      </c>
      <c r="E99" s="127" t="s">
        <v>2467</v>
      </c>
      <c r="F99" s="127"/>
      <c r="G99" s="128">
        <v>285.25</v>
      </c>
      <c r="H99" s="33">
        <f t="shared" si="4"/>
        <v>348.005</v>
      </c>
      <c r="I99" s="279">
        <f t="shared" si="5"/>
        <v>285.25</v>
      </c>
      <c r="J99" s="121">
        <f t="shared" si="3"/>
        <v>348.005</v>
      </c>
    </row>
    <row r="100" spans="1:10" ht="22.5">
      <c r="A100" s="32">
        <v>108</v>
      </c>
      <c r="B100" s="278">
        <v>2571310209</v>
      </c>
      <c r="C100" s="82" t="s">
        <v>1532</v>
      </c>
      <c r="D100" s="126" t="s">
        <v>1533</v>
      </c>
      <c r="E100" s="127" t="s">
        <v>2472</v>
      </c>
      <c r="F100" s="127"/>
      <c r="G100" s="128">
        <v>285.25</v>
      </c>
      <c r="H100" s="33">
        <f t="shared" si="4"/>
        <v>348.005</v>
      </c>
      <c r="I100" s="279">
        <f t="shared" si="5"/>
        <v>285.25</v>
      </c>
      <c r="J100" s="121">
        <f t="shared" si="3"/>
        <v>348.005</v>
      </c>
    </row>
    <row r="101" spans="1:10" ht="22.5">
      <c r="A101" s="32">
        <v>109</v>
      </c>
      <c r="B101" s="278">
        <v>2571310211</v>
      </c>
      <c r="C101" s="82" t="s">
        <v>1534</v>
      </c>
      <c r="D101" s="126" t="s">
        <v>1535</v>
      </c>
      <c r="E101" s="127" t="s">
        <v>2473</v>
      </c>
      <c r="F101" s="127"/>
      <c r="G101" s="128">
        <v>285.25</v>
      </c>
      <c r="H101" s="33">
        <f t="shared" si="4"/>
        <v>348.005</v>
      </c>
      <c r="I101" s="279">
        <f t="shared" si="5"/>
        <v>285.25</v>
      </c>
      <c r="J101" s="121">
        <f t="shared" si="3"/>
        <v>348.005</v>
      </c>
    </row>
    <row r="102" spans="1:10" ht="33.75">
      <c r="A102" s="32">
        <v>110</v>
      </c>
      <c r="B102" s="278">
        <v>2571310199</v>
      </c>
      <c r="C102" s="82" t="s">
        <v>1536</v>
      </c>
      <c r="D102" s="126" t="s">
        <v>1537</v>
      </c>
      <c r="E102" s="127" t="s">
        <v>2474</v>
      </c>
      <c r="F102" s="127"/>
      <c r="G102" s="128">
        <v>287</v>
      </c>
      <c r="H102" s="33">
        <f t="shared" si="4"/>
        <v>350.14</v>
      </c>
      <c r="I102" s="279">
        <f t="shared" si="5"/>
        <v>287</v>
      </c>
      <c r="J102" s="121">
        <f t="shared" si="3"/>
        <v>350.14</v>
      </c>
    </row>
    <row r="103" spans="1:10">
      <c r="A103" s="32">
        <v>111</v>
      </c>
      <c r="B103" s="278">
        <v>2571310300</v>
      </c>
      <c r="C103" s="82" t="s">
        <v>1538</v>
      </c>
      <c r="D103" s="126" t="s">
        <v>879</v>
      </c>
      <c r="E103" s="127" t="s">
        <v>2403</v>
      </c>
      <c r="F103" s="127" t="s">
        <v>2094</v>
      </c>
      <c r="G103" s="128">
        <v>538.63</v>
      </c>
      <c r="H103" s="33">
        <f t="shared" si="4"/>
        <v>657.12860000000001</v>
      </c>
      <c r="I103" s="279">
        <f t="shared" si="5"/>
        <v>538.63</v>
      </c>
      <c r="J103" s="121">
        <f t="shared" si="3"/>
        <v>657.12860000000001</v>
      </c>
    </row>
    <row r="104" spans="1:10">
      <c r="A104" s="32">
        <v>112</v>
      </c>
      <c r="B104" s="278">
        <v>2571393152</v>
      </c>
      <c r="C104" s="82" t="s">
        <v>1539</v>
      </c>
      <c r="D104" s="126" t="s">
        <v>880</v>
      </c>
      <c r="E104" s="127" t="s">
        <v>2404</v>
      </c>
      <c r="F104" s="127" t="s">
        <v>2095</v>
      </c>
      <c r="G104" s="128">
        <v>125.46</v>
      </c>
      <c r="H104" s="33">
        <f t="shared" si="4"/>
        <v>153.06119999999999</v>
      </c>
      <c r="I104" s="279">
        <f t="shared" si="5"/>
        <v>125.46</v>
      </c>
      <c r="J104" s="121">
        <f t="shared" si="3"/>
        <v>153.06119999999999</v>
      </c>
    </row>
    <row r="105" spans="1:10">
      <c r="A105" s="32">
        <v>113</v>
      </c>
      <c r="B105" s="278">
        <v>2571313131</v>
      </c>
      <c r="C105" s="82" t="s">
        <v>1540</v>
      </c>
      <c r="D105" s="14" t="s">
        <v>881</v>
      </c>
      <c r="E105" s="127" t="s">
        <v>2404</v>
      </c>
      <c r="F105" s="127" t="s">
        <v>2096</v>
      </c>
      <c r="G105" s="128">
        <v>232.83</v>
      </c>
      <c r="H105" s="33">
        <f t="shared" si="4"/>
        <v>284.05259999999998</v>
      </c>
      <c r="I105" s="279">
        <f t="shared" si="5"/>
        <v>232.82999999999998</v>
      </c>
      <c r="J105" s="121">
        <f t="shared" si="3"/>
        <v>284.05259999999998</v>
      </c>
    </row>
    <row r="106" spans="1:10">
      <c r="A106" s="32">
        <v>114</v>
      </c>
      <c r="B106" s="278">
        <v>2571316352</v>
      </c>
      <c r="C106" s="82" t="s">
        <v>1541</v>
      </c>
      <c r="D106" s="14" t="s">
        <v>882</v>
      </c>
      <c r="E106" s="127" t="s">
        <v>2347</v>
      </c>
      <c r="F106" s="127"/>
      <c r="G106" s="128">
        <v>143.1</v>
      </c>
      <c r="H106" s="33">
        <f t="shared" si="4"/>
        <v>174.58199999999999</v>
      </c>
      <c r="I106" s="279">
        <f t="shared" si="5"/>
        <v>143.1</v>
      </c>
      <c r="J106" s="121">
        <f t="shared" si="3"/>
        <v>174.58199999999999</v>
      </c>
    </row>
    <row r="107" spans="1:10">
      <c r="A107" s="32">
        <v>115</v>
      </c>
      <c r="B107" s="278">
        <v>2571310278</v>
      </c>
      <c r="C107" s="82" t="s">
        <v>1542</v>
      </c>
      <c r="D107" s="14" t="s">
        <v>883</v>
      </c>
      <c r="E107" s="127" t="s">
        <v>2348</v>
      </c>
      <c r="F107" s="127"/>
      <c r="G107" s="128">
        <v>217.18</v>
      </c>
      <c r="H107" s="33">
        <f t="shared" si="4"/>
        <v>264.95960000000002</v>
      </c>
      <c r="I107" s="279">
        <f t="shared" si="5"/>
        <v>217.18000000000004</v>
      </c>
      <c r="J107" s="121">
        <f t="shared" si="3"/>
        <v>264.95960000000002</v>
      </c>
    </row>
    <row r="108" spans="1:10">
      <c r="A108" s="32">
        <v>116</v>
      </c>
      <c r="B108" s="278">
        <v>2571310288</v>
      </c>
      <c r="C108" s="82" t="s">
        <v>1543</v>
      </c>
      <c r="D108" s="126" t="s">
        <v>884</v>
      </c>
      <c r="E108" s="127" t="s">
        <v>2349</v>
      </c>
      <c r="F108" s="127"/>
      <c r="G108" s="128">
        <v>263.44</v>
      </c>
      <c r="H108" s="33">
        <f t="shared" si="4"/>
        <v>321.39679999999998</v>
      </c>
      <c r="I108" s="279">
        <f t="shared" si="5"/>
        <v>263.44</v>
      </c>
      <c r="J108" s="121">
        <f t="shared" si="3"/>
        <v>321.39679999999998</v>
      </c>
    </row>
    <row r="109" spans="1:10" ht="22.5">
      <c r="A109" s="374">
        <v>148</v>
      </c>
      <c r="B109" s="293">
        <v>2571310296</v>
      </c>
      <c r="C109" s="293" t="s">
        <v>1475</v>
      </c>
      <c r="D109" s="119" t="s">
        <v>902</v>
      </c>
      <c r="E109" s="107" t="s">
        <v>2327</v>
      </c>
      <c r="F109" s="311"/>
      <c r="G109" s="289">
        <v>323.95</v>
      </c>
      <c r="H109" s="33">
        <f t="shared" si="4"/>
        <v>395.21899999999999</v>
      </c>
      <c r="I109" s="279">
        <f t="shared" si="5"/>
        <v>323.95</v>
      </c>
      <c r="J109" s="290">
        <f t="shared" si="3"/>
        <v>395.21899999999999</v>
      </c>
    </row>
    <row r="110" spans="1:10">
      <c r="A110" s="32">
        <v>117</v>
      </c>
      <c r="B110" s="278">
        <v>2571310282</v>
      </c>
      <c r="C110" s="82" t="s">
        <v>1544</v>
      </c>
      <c r="D110" s="126" t="s">
        <v>885</v>
      </c>
      <c r="E110" s="127" t="s">
        <v>2350</v>
      </c>
      <c r="F110" s="127"/>
      <c r="G110" s="128">
        <v>245.07000000000002</v>
      </c>
      <c r="H110" s="33">
        <f t="shared" si="4"/>
        <v>298.98540000000003</v>
      </c>
      <c r="I110" s="279">
        <f t="shared" si="5"/>
        <v>245.07000000000002</v>
      </c>
      <c r="J110" s="121">
        <f t="shared" si="3"/>
        <v>298.98540000000003</v>
      </c>
    </row>
    <row r="111" spans="1:10" ht="22.5">
      <c r="A111" s="32">
        <v>118</v>
      </c>
      <c r="B111" s="278">
        <v>2571310287</v>
      </c>
      <c r="C111" s="82" t="s">
        <v>1545</v>
      </c>
      <c r="D111" s="126" t="s">
        <v>884</v>
      </c>
      <c r="E111" s="127" t="s">
        <v>2405</v>
      </c>
      <c r="F111" s="127"/>
      <c r="G111" s="128">
        <v>275.68</v>
      </c>
      <c r="H111" s="33">
        <f t="shared" si="4"/>
        <v>336.32960000000003</v>
      </c>
      <c r="I111" s="279">
        <f t="shared" si="5"/>
        <v>275.68</v>
      </c>
      <c r="J111" s="121">
        <f t="shared" si="3"/>
        <v>336.32960000000003</v>
      </c>
    </row>
    <row r="112" spans="1:10">
      <c r="A112" s="32">
        <v>122</v>
      </c>
      <c r="B112" s="278">
        <v>2571310029</v>
      </c>
      <c r="C112" s="278" t="s">
        <v>1546</v>
      </c>
      <c r="D112" s="119" t="s">
        <v>886</v>
      </c>
      <c r="E112" s="107" t="s">
        <v>2351</v>
      </c>
      <c r="F112" s="107"/>
      <c r="G112" s="250">
        <v>389.66</v>
      </c>
      <c r="H112" s="33">
        <f t="shared" si="4"/>
        <v>475.3852</v>
      </c>
      <c r="I112" s="279">
        <f t="shared" si="5"/>
        <v>389.66</v>
      </c>
      <c r="J112" s="121">
        <f t="shared" si="3"/>
        <v>475.3852</v>
      </c>
    </row>
    <row r="113" spans="1:11" ht="22.5">
      <c r="A113" s="32">
        <v>127</v>
      </c>
      <c r="B113" s="278">
        <v>2571313141</v>
      </c>
      <c r="C113" s="278" t="s">
        <v>1547</v>
      </c>
      <c r="D113" s="119" t="s">
        <v>887</v>
      </c>
      <c r="E113" s="107" t="s">
        <v>2352</v>
      </c>
      <c r="F113" s="107"/>
      <c r="G113" s="250">
        <v>98.02</v>
      </c>
      <c r="H113" s="33">
        <f t="shared" si="4"/>
        <v>119.58439999999999</v>
      </c>
      <c r="I113" s="279">
        <f t="shared" si="5"/>
        <v>98.02</v>
      </c>
      <c r="J113" s="121">
        <f t="shared" si="3"/>
        <v>119.58439999999999</v>
      </c>
    </row>
    <row r="114" spans="1:11" ht="23.25" thickBot="1">
      <c r="A114" s="150">
        <v>128</v>
      </c>
      <c r="B114" s="294">
        <v>2571313142</v>
      </c>
      <c r="C114" s="294" t="s">
        <v>1548</v>
      </c>
      <c r="D114" s="295" t="s">
        <v>888</v>
      </c>
      <c r="E114" s="296" t="s">
        <v>2353</v>
      </c>
      <c r="F114" s="296"/>
      <c r="G114" s="297">
        <v>98.02</v>
      </c>
      <c r="H114" s="33">
        <f t="shared" si="4"/>
        <v>119.58439999999999</v>
      </c>
      <c r="I114" s="279">
        <f t="shared" si="5"/>
        <v>98.02</v>
      </c>
      <c r="J114" s="111">
        <f t="shared" si="3"/>
        <v>119.58439999999999</v>
      </c>
      <c r="K114" s="108"/>
    </row>
    <row r="115" spans="1:11" ht="13.5" thickBot="1">
      <c r="A115" s="493" t="s">
        <v>889</v>
      </c>
      <c r="B115" s="494"/>
      <c r="C115" s="494"/>
      <c r="D115" s="494"/>
      <c r="E115" s="494"/>
      <c r="F115" s="494"/>
      <c r="G115" s="494"/>
      <c r="H115" s="494"/>
      <c r="I115" s="494"/>
      <c r="J115" s="495"/>
    </row>
    <row r="116" spans="1:11">
      <c r="A116" s="92">
        <v>129</v>
      </c>
      <c r="B116" s="303">
        <v>2571230938</v>
      </c>
      <c r="C116" s="93" t="s">
        <v>1549</v>
      </c>
      <c r="D116" s="283" t="s">
        <v>890</v>
      </c>
      <c r="E116" s="106" t="s">
        <v>2354</v>
      </c>
      <c r="F116" s="106"/>
      <c r="G116" s="284">
        <v>122.28</v>
      </c>
      <c r="H116" s="33">
        <f t="shared" si="4"/>
        <v>149.1816</v>
      </c>
      <c r="I116" s="279">
        <f t="shared" si="5"/>
        <v>122.28</v>
      </c>
      <c r="J116" s="33">
        <f>H116-(H116*$I$4)</f>
        <v>149.1816</v>
      </c>
    </row>
    <row r="117" spans="1:11" ht="23.25" thickBot="1">
      <c r="A117" s="97">
        <v>130</v>
      </c>
      <c r="B117" s="382">
        <v>2571230822</v>
      </c>
      <c r="C117" s="98" t="s">
        <v>1550</v>
      </c>
      <c r="D117" s="280" t="s">
        <v>891</v>
      </c>
      <c r="E117" s="403" t="s">
        <v>2355</v>
      </c>
      <c r="F117" s="307"/>
      <c r="G117" s="282">
        <v>137.21</v>
      </c>
      <c r="H117" s="33">
        <f t="shared" si="4"/>
        <v>167.39619999999999</v>
      </c>
      <c r="I117" s="279">
        <f t="shared" si="5"/>
        <v>137.21</v>
      </c>
      <c r="J117" s="51">
        <f>H117-(H117*$I$4)</f>
        <v>167.39619999999999</v>
      </c>
    </row>
    <row r="118" spans="1:11" ht="13.5" thickBot="1">
      <c r="A118" s="493" t="s">
        <v>892</v>
      </c>
      <c r="B118" s="494"/>
      <c r="C118" s="494"/>
      <c r="D118" s="494"/>
      <c r="E118" s="494"/>
      <c r="F118" s="494"/>
      <c r="G118" s="494"/>
      <c r="H118" s="494"/>
      <c r="I118" s="494"/>
      <c r="J118" s="495"/>
    </row>
    <row r="119" spans="1:11">
      <c r="A119" s="92">
        <v>132</v>
      </c>
      <c r="B119" s="303">
        <v>2571351502</v>
      </c>
      <c r="C119" s="93" t="s">
        <v>1551</v>
      </c>
      <c r="D119" s="94" t="s">
        <v>893</v>
      </c>
      <c r="E119" s="106" t="s">
        <v>2328</v>
      </c>
      <c r="F119" s="313"/>
      <c r="G119" s="64">
        <v>129.22</v>
      </c>
      <c r="H119" s="33">
        <f t="shared" si="4"/>
        <v>157.64839999999998</v>
      </c>
      <c r="I119" s="279">
        <f t="shared" si="5"/>
        <v>129.22</v>
      </c>
      <c r="J119" s="33">
        <f>H119-(H119*$I$4)</f>
        <v>157.64839999999998</v>
      </c>
    </row>
    <row r="120" spans="1:11" ht="22.5">
      <c r="A120" s="95">
        <v>133</v>
      </c>
      <c r="B120" s="221" t="s">
        <v>276</v>
      </c>
      <c r="C120" s="96" t="s">
        <v>1552</v>
      </c>
      <c r="D120" s="126" t="s">
        <v>894</v>
      </c>
      <c r="E120" s="127" t="s">
        <v>2406</v>
      </c>
      <c r="F120" s="313"/>
      <c r="G120" s="64">
        <v>178.41</v>
      </c>
      <c r="H120" s="33">
        <f t="shared" si="4"/>
        <v>217.6602</v>
      </c>
      <c r="I120" s="279">
        <f t="shared" si="5"/>
        <v>178.41</v>
      </c>
      <c r="J120" s="33">
        <f>H120-(H120*$I$4)</f>
        <v>217.6602</v>
      </c>
    </row>
    <row r="121" spans="1:11">
      <c r="A121" s="95">
        <v>134</v>
      </c>
      <c r="B121" s="221">
        <v>2571350516</v>
      </c>
      <c r="C121" s="96" t="s">
        <v>1553</v>
      </c>
      <c r="D121" s="126" t="s">
        <v>1554</v>
      </c>
      <c r="E121" s="127" t="s">
        <v>2407</v>
      </c>
      <c r="F121" s="313"/>
      <c r="G121" s="64">
        <v>112.94</v>
      </c>
      <c r="H121" s="33">
        <f t="shared" si="4"/>
        <v>137.7868</v>
      </c>
      <c r="I121" s="279">
        <f t="shared" si="5"/>
        <v>112.94</v>
      </c>
      <c r="J121" s="33">
        <f>H121-(H121*$I$4)</f>
        <v>137.7868</v>
      </c>
    </row>
    <row r="122" spans="1:11">
      <c r="A122" s="95">
        <v>135</v>
      </c>
      <c r="B122" s="293">
        <v>2571350515</v>
      </c>
      <c r="C122" s="96" t="s">
        <v>1555</v>
      </c>
      <c r="D122" s="126" t="s">
        <v>1556</v>
      </c>
      <c r="E122" s="127" t="s">
        <v>2407</v>
      </c>
      <c r="F122" s="313"/>
      <c r="G122" s="64">
        <v>91.82</v>
      </c>
      <c r="H122" s="33">
        <f t="shared" si="4"/>
        <v>112.0204</v>
      </c>
      <c r="I122" s="279">
        <f t="shared" si="5"/>
        <v>91.82</v>
      </c>
      <c r="J122" s="33">
        <f>H122-(H122*$I$4)</f>
        <v>112.0204</v>
      </c>
    </row>
    <row r="123" spans="1:11">
      <c r="A123" s="95">
        <v>136</v>
      </c>
      <c r="B123" s="293">
        <v>2571310517</v>
      </c>
      <c r="C123" s="96" t="s">
        <v>1557</v>
      </c>
      <c r="D123" s="126" t="s">
        <v>1558</v>
      </c>
      <c r="E123" s="127" t="s">
        <v>2407</v>
      </c>
      <c r="F123" s="313"/>
      <c r="G123" s="64">
        <v>78.44</v>
      </c>
      <c r="H123" s="33">
        <f t="shared" si="4"/>
        <v>95.696799999999996</v>
      </c>
      <c r="I123" s="279">
        <f t="shared" si="5"/>
        <v>78.44</v>
      </c>
      <c r="J123" s="33">
        <f t="shared" ref="J123:J141" si="6">H123-(H123*$I$4)</f>
        <v>95.696799999999996</v>
      </c>
    </row>
    <row r="124" spans="1:11" ht="22.5">
      <c r="A124" s="95">
        <v>137</v>
      </c>
      <c r="B124" s="293">
        <v>2571350997</v>
      </c>
      <c r="C124" s="96" t="s">
        <v>1559</v>
      </c>
      <c r="D124" s="126" t="s">
        <v>910</v>
      </c>
      <c r="E124" s="127" t="s">
        <v>2408</v>
      </c>
      <c r="F124" s="313"/>
      <c r="G124" s="64">
        <v>179.69</v>
      </c>
      <c r="H124" s="33">
        <f t="shared" si="4"/>
        <v>219.2218</v>
      </c>
      <c r="I124" s="279">
        <f t="shared" si="5"/>
        <v>179.69</v>
      </c>
      <c r="J124" s="33">
        <f t="shared" si="6"/>
        <v>219.2218</v>
      </c>
    </row>
    <row r="125" spans="1:11" ht="22.5">
      <c r="A125" s="95">
        <v>138</v>
      </c>
      <c r="B125" s="293">
        <v>2571350996</v>
      </c>
      <c r="C125" s="96" t="s">
        <v>1560</v>
      </c>
      <c r="D125" s="126" t="s">
        <v>909</v>
      </c>
      <c r="E125" s="127" t="s">
        <v>2408</v>
      </c>
      <c r="F125" s="313"/>
      <c r="G125" s="64">
        <v>214.66</v>
      </c>
      <c r="H125" s="33">
        <f t="shared" si="4"/>
        <v>261.8852</v>
      </c>
      <c r="I125" s="279">
        <f t="shared" si="5"/>
        <v>214.66</v>
      </c>
      <c r="J125" s="33">
        <f t="shared" si="6"/>
        <v>261.8852</v>
      </c>
    </row>
    <row r="126" spans="1:11" ht="22.5">
      <c r="A126" s="95">
        <v>139</v>
      </c>
      <c r="B126" s="293">
        <v>2571350998</v>
      </c>
      <c r="C126" s="96" t="s">
        <v>1561</v>
      </c>
      <c r="D126" s="126" t="s">
        <v>895</v>
      </c>
      <c r="E126" s="127" t="s">
        <v>2329</v>
      </c>
      <c r="F126" s="313"/>
      <c r="G126" s="64">
        <v>154.18</v>
      </c>
      <c r="H126" s="33">
        <f t="shared" si="4"/>
        <v>188.09960000000001</v>
      </c>
      <c r="I126" s="279">
        <f t="shared" si="5"/>
        <v>154.18</v>
      </c>
      <c r="J126" s="33">
        <f t="shared" si="6"/>
        <v>188.09960000000001</v>
      </c>
    </row>
    <row r="127" spans="1:11" ht="22.5">
      <c r="A127" s="95">
        <v>140</v>
      </c>
      <c r="B127" s="293">
        <v>2571350602</v>
      </c>
      <c r="C127" s="96" t="s">
        <v>1562</v>
      </c>
      <c r="D127" s="126" t="s">
        <v>896</v>
      </c>
      <c r="E127" s="127" t="s">
        <v>2409</v>
      </c>
      <c r="F127" s="313" t="s">
        <v>2097</v>
      </c>
      <c r="G127" s="64">
        <v>211.84</v>
      </c>
      <c r="H127" s="33">
        <f t="shared" si="4"/>
        <v>258.44479999999999</v>
      </c>
      <c r="I127" s="279">
        <f t="shared" si="5"/>
        <v>211.84</v>
      </c>
      <c r="J127" s="33">
        <f t="shared" si="6"/>
        <v>258.44479999999999</v>
      </c>
    </row>
    <row r="128" spans="1:11">
      <c r="A128" s="95">
        <v>141</v>
      </c>
      <c r="B128" s="221">
        <v>2571352101</v>
      </c>
      <c r="C128" s="96" t="s">
        <v>1563</v>
      </c>
      <c r="D128" s="126" t="s">
        <v>897</v>
      </c>
      <c r="E128" s="127" t="s">
        <v>2330</v>
      </c>
      <c r="F128" s="313"/>
      <c r="G128" s="64">
        <v>265.35000000000002</v>
      </c>
      <c r="H128" s="33">
        <f t="shared" si="4"/>
        <v>323.72700000000003</v>
      </c>
      <c r="I128" s="279">
        <f t="shared" si="5"/>
        <v>265.35000000000002</v>
      </c>
      <c r="J128" s="33">
        <f t="shared" si="6"/>
        <v>323.72700000000003</v>
      </c>
    </row>
    <row r="129" spans="1:11" ht="22.5">
      <c r="A129" s="95">
        <v>142</v>
      </c>
      <c r="B129" s="221">
        <v>2571351013</v>
      </c>
      <c r="C129" s="96" t="s">
        <v>1564</v>
      </c>
      <c r="D129" s="126" t="s">
        <v>898</v>
      </c>
      <c r="E129" s="127" t="s">
        <v>2410</v>
      </c>
      <c r="F129" s="313" t="s">
        <v>2098</v>
      </c>
      <c r="G129" s="64">
        <v>519.48</v>
      </c>
      <c r="H129" s="33">
        <f t="shared" si="4"/>
        <v>633.76560000000006</v>
      </c>
      <c r="I129" s="279">
        <f t="shared" si="5"/>
        <v>519.48</v>
      </c>
      <c r="J129" s="33">
        <f t="shared" si="6"/>
        <v>633.76560000000006</v>
      </c>
    </row>
    <row r="130" spans="1:11" ht="22.5">
      <c r="A130" s="95">
        <v>143</v>
      </c>
      <c r="B130" s="327" t="s">
        <v>482</v>
      </c>
      <c r="C130" s="96" t="s">
        <v>1565</v>
      </c>
      <c r="D130" s="126" t="s">
        <v>899</v>
      </c>
      <c r="E130" s="127" t="s">
        <v>2411</v>
      </c>
      <c r="F130" s="313"/>
      <c r="G130" s="64">
        <v>423.79</v>
      </c>
      <c r="H130" s="33">
        <f t="shared" si="4"/>
        <v>517.02380000000005</v>
      </c>
      <c r="I130" s="279">
        <f t="shared" si="5"/>
        <v>423.79000000000008</v>
      </c>
      <c r="J130" s="33">
        <f t="shared" si="6"/>
        <v>517.02380000000005</v>
      </c>
    </row>
    <row r="131" spans="1:11" ht="22.5">
      <c r="A131" s="95">
        <v>144</v>
      </c>
      <c r="B131" s="293">
        <v>2571351016</v>
      </c>
      <c r="C131" s="96" t="s">
        <v>1566</v>
      </c>
      <c r="D131" s="126" t="s">
        <v>1515</v>
      </c>
      <c r="E131" s="127" t="s">
        <v>2331</v>
      </c>
      <c r="F131" s="313"/>
      <c r="G131" s="64">
        <v>466.82</v>
      </c>
      <c r="H131" s="33">
        <f t="shared" si="4"/>
        <v>569.5204</v>
      </c>
      <c r="I131" s="279">
        <f t="shared" si="5"/>
        <v>466.82</v>
      </c>
      <c r="J131" s="33">
        <f t="shared" si="6"/>
        <v>569.5204</v>
      </c>
    </row>
    <row r="132" spans="1:11" ht="22.5">
      <c r="A132" s="95">
        <v>145</v>
      </c>
      <c r="B132" s="293">
        <v>2571351637</v>
      </c>
      <c r="C132" s="96" t="s">
        <v>1567</v>
      </c>
      <c r="D132" s="126" t="s">
        <v>900</v>
      </c>
      <c r="E132" s="127" t="s">
        <v>2356</v>
      </c>
      <c r="F132" s="313"/>
      <c r="G132" s="64">
        <v>520.16999999999996</v>
      </c>
      <c r="H132" s="33">
        <f t="shared" si="4"/>
        <v>634.60739999999998</v>
      </c>
      <c r="I132" s="279">
        <f t="shared" si="5"/>
        <v>520.16999999999996</v>
      </c>
      <c r="J132" s="33">
        <f t="shared" si="6"/>
        <v>634.60739999999998</v>
      </c>
    </row>
    <row r="133" spans="1:11" ht="22.5">
      <c r="A133" s="95">
        <v>146</v>
      </c>
      <c r="B133" s="293">
        <v>2571351640</v>
      </c>
      <c r="C133" s="96" t="s">
        <v>1568</v>
      </c>
      <c r="D133" s="126" t="s">
        <v>1569</v>
      </c>
      <c r="E133" s="127" t="s">
        <v>2412</v>
      </c>
      <c r="F133" s="313"/>
      <c r="G133" s="64">
        <v>606.29</v>
      </c>
      <c r="H133" s="33">
        <f t="shared" si="4"/>
        <v>739.67379999999991</v>
      </c>
      <c r="I133" s="279">
        <f t="shared" si="5"/>
        <v>606.29</v>
      </c>
      <c r="J133" s="33">
        <f t="shared" si="6"/>
        <v>739.67379999999991</v>
      </c>
    </row>
    <row r="134" spans="1:11" ht="22.5">
      <c r="A134" s="95">
        <v>147</v>
      </c>
      <c r="B134" s="293">
        <v>2571351004</v>
      </c>
      <c r="C134" s="96" t="s">
        <v>1570</v>
      </c>
      <c r="D134" s="126" t="s">
        <v>901</v>
      </c>
      <c r="E134" s="127" t="s">
        <v>2332</v>
      </c>
      <c r="F134" s="313"/>
      <c r="G134" s="64">
        <v>483.64</v>
      </c>
      <c r="H134" s="33">
        <f t="shared" si="4"/>
        <v>590.04079999999999</v>
      </c>
      <c r="I134" s="279">
        <f t="shared" si="5"/>
        <v>483.64</v>
      </c>
      <c r="J134" s="33">
        <f t="shared" si="6"/>
        <v>590.04079999999999</v>
      </c>
    </row>
    <row r="135" spans="1:11" ht="33.75">
      <c r="A135" s="95">
        <v>154</v>
      </c>
      <c r="B135" s="293">
        <v>2571352623</v>
      </c>
      <c r="C135" s="293" t="s">
        <v>1571</v>
      </c>
      <c r="D135" s="292" t="s">
        <v>2099</v>
      </c>
      <c r="E135" s="107" t="s">
        <v>2413</v>
      </c>
      <c r="F135" s="311"/>
      <c r="G135" s="289">
        <v>673.31</v>
      </c>
      <c r="H135" s="33">
        <f t="shared" si="4"/>
        <v>821.43819999999994</v>
      </c>
      <c r="I135" s="279">
        <f t="shared" si="5"/>
        <v>673.31</v>
      </c>
      <c r="J135" s="290">
        <f t="shared" si="6"/>
        <v>821.43819999999994</v>
      </c>
      <c r="K135" s="404"/>
    </row>
    <row r="136" spans="1:11" ht="22.5">
      <c r="A136" s="95">
        <v>155</v>
      </c>
      <c r="B136" s="293">
        <v>2571352126</v>
      </c>
      <c r="C136" s="293" t="s">
        <v>2100</v>
      </c>
      <c r="D136" s="119" t="s">
        <v>903</v>
      </c>
      <c r="E136" s="107" t="s">
        <v>2333</v>
      </c>
      <c r="F136" s="311"/>
      <c r="G136" s="289">
        <v>271.41000000000003</v>
      </c>
      <c r="H136" s="33">
        <f t="shared" si="4"/>
        <v>331.12020000000001</v>
      </c>
      <c r="I136" s="279">
        <f t="shared" si="5"/>
        <v>271.41000000000003</v>
      </c>
      <c r="J136" s="290">
        <f t="shared" si="6"/>
        <v>331.12020000000001</v>
      </c>
      <c r="K136" s="404"/>
    </row>
    <row r="137" spans="1:11" ht="22.5">
      <c r="A137" s="95">
        <v>156</v>
      </c>
      <c r="B137" s="293">
        <v>2571351053</v>
      </c>
      <c r="C137" s="293" t="s">
        <v>1572</v>
      </c>
      <c r="D137" s="119" t="s">
        <v>904</v>
      </c>
      <c r="E137" s="107" t="s">
        <v>2414</v>
      </c>
      <c r="F137" s="311"/>
      <c r="G137" s="289">
        <v>324.08</v>
      </c>
      <c r="H137" s="33">
        <f t="shared" ref="H137:H172" si="7">G137*1.22</f>
        <v>395.37759999999997</v>
      </c>
      <c r="I137" s="279">
        <f t="shared" ref="I137:I172" si="8">J137/1.22</f>
        <v>324.08</v>
      </c>
      <c r="J137" s="290">
        <f t="shared" si="6"/>
        <v>395.37759999999997</v>
      </c>
      <c r="K137" s="404"/>
    </row>
    <row r="138" spans="1:11" ht="22.5">
      <c r="A138" s="95">
        <v>157</v>
      </c>
      <c r="B138" s="293">
        <v>2571350417</v>
      </c>
      <c r="C138" s="293" t="s">
        <v>1573</v>
      </c>
      <c r="D138" s="298">
        <v>192000801431</v>
      </c>
      <c r="E138" s="299" t="s">
        <v>2415</v>
      </c>
      <c r="F138" s="314" t="s">
        <v>2101</v>
      </c>
      <c r="G138" s="289">
        <v>58</v>
      </c>
      <c r="H138" s="33">
        <f t="shared" si="7"/>
        <v>70.760000000000005</v>
      </c>
      <c r="I138" s="279">
        <f t="shared" si="8"/>
        <v>58.000000000000007</v>
      </c>
      <c r="J138" s="290">
        <f t="shared" si="6"/>
        <v>70.760000000000005</v>
      </c>
    </row>
    <row r="139" spans="1:11">
      <c r="A139" s="95">
        <v>158</v>
      </c>
      <c r="B139" s="293">
        <v>2571350419</v>
      </c>
      <c r="C139" s="293" t="s">
        <v>1574</v>
      </c>
      <c r="D139" s="298">
        <v>149000801411</v>
      </c>
      <c r="E139" s="300" t="s">
        <v>2416</v>
      </c>
      <c r="F139" s="315" t="s">
        <v>2102</v>
      </c>
      <c r="G139" s="289">
        <v>60</v>
      </c>
      <c r="H139" s="33">
        <f t="shared" si="7"/>
        <v>73.2</v>
      </c>
      <c r="I139" s="279">
        <f t="shared" si="8"/>
        <v>60.000000000000007</v>
      </c>
      <c r="J139" s="290">
        <f t="shared" si="6"/>
        <v>73.2</v>
      </c>
    </row>
    <row r="140" spans="1:11">
      <c r="A140" s="95">
        <v>159</v>
      </c>
      <c r="B140" s="293">
        <v>2571350411</v>
      </c>
      <c r="C140" s="293" t="s">
        <v>1575</v>
      </c>
      <c r="D140" s="119" t="s">
        <v>905</v>
      </c>
      <c r="E140" s="107" t="s">
        <v>2104</v>
      </c>
      <c r="F140" s="311" t="s">
        <v>2103</v>
      </c>
      <c r="G140" s="289">
        <v>74.13</v>
      </c>
      <c r="H140" s="33">
        <f t="shared" si="7"/>
        <v>90.438599999999994</v>
      </c>
      <c r="I140" s="279">
        <f t="shared" si="8"/>
        <v>74.13</v>
      </c>
      <c r="J140" s="290">
        <f t="shared" si="6"/>
        <v>90.438599999999994</v>
      </c>
      <c r="K140" s="405"/>
    </row>
    <row r="141" spans="1:11" ht="23.25" thickBot="1">
      <c r="A141" s="97">
        <v>161</v>
      </c>
      <c r="B141" s="382">
        <v>2571351404</v>
      </c>
      <c r="C141" s="382" t="s">
        <v>1576</v>
      </c>
      <c r="D141" s="295" t="s">
        <v>906</v>
      </c>
      <c r="E141" s="296" t="s">
        <v>2334</v>
      </c>
      <c r="F141" s="387"/>
      <c r="G141" s="320">
        <v>86.72</v>
      </c>
      <c r="H141" s="33">
        <f t="shared" si="7"/>
        <v>105.7984</v>
      </c>
      <c r="I141" s="279">
        <f t="shared" si="8"/>
        <v>86.72</v>
      </c>
      <c r="J141" s="364">
        <f t="shared" si="6"/>
        <v>105.7984</v>
      </c>
    </row>
    <row r="142" spans="1:11" ht="13.5" thickBot="1">
      <c r="A142" s="493" t="s">
        <v>907</v>
      </c>
      <c r="B142" s="494"/>
      <c r="C142" s="494"/>
      <c r="D142" s="494"/>
      <c r="E142" s="494"/>
      <c r="F142" s="494"/>
      <c r="G142" s="494"/>
      <c r="H142" s="494"/>
      <c r="I142" s="494"/>
      <c r="J142" s="495"/>
    </row>
    <row r="143" spans="1:11" ht="22.5">
      <c r="A143" s="388">
        <v>162</v>
      </c>
      <c r="B143" s="388">
        <v>2571372805</v>
      </c>
      <c r="C143" s="388" t="s">
        <v>1641</v>
      </c>
      <c r="D143" s="119" t="s">
        <v>908</v>
      </c>
      <c r="E143" s="107" t="s">
        <v>2335</v>
      </c>
      <c r="F143" s="107"/>
      <c r="G143" s="250">
        <v>3159.06</v>
      </c>
      <c r="H143" s="33">
        <f t="shared" si="7"/>
        <v>3854.0531999999998</v>
      </c>
      <c r="I143" s="279">
        <f t="shared" si="8"/>
        <v>3159.06</v>
      </c>
      <c r="J143" s="251">
        <f>H143-(H143*$I$4)</f>
        <v>3854.0531999999998</v>
      </c>
      <c r="K143" s="405"/>
    </row>
    <row r="144" spans="1:11" ht="22.5">
      <c r="A144" s="388">
        <v>162</v>
      </c>
      <c r="B144" s="388">
        <v>2571382502</v>
      </c>
      <c r="C144" s="388" t="s">
        <v>1577</v>
      </c>
      <c r="D144" s="119" t="s">
        <v>908</v>
      </c>
      <c r="E144" s="107" t="s">
        <v>2357</v>
      </c>
      <c r="F144" s="107"/>
      <c r="G144" s="250">
        <v>3159.06</v>
      </c>
      <c r="H144" s="33">
        <f t="shared" si="7"/>
        <v>3854.0531999999998</v>
      </c>
      <c r="I144" s="279">
        <f t="shared" si="8"/>
        <v>3159.06</v>
      </c>
      <c r="J144" s="251">
        <f>H144-(H144*$I$4)</f>
        <v>3854.0531999999998</v>
      </c>
      <c r="K144" s="405"/>
    </row>
    <row r="145" spans="1:11" ht="23.25" thickBot="1">
      <c r="A145" s="152">
        <v>163</v>
      </c>
      <c r="B145" s="100">
        <v>2571382503</v>
      </c>
      <c r="C145" s="100" t="s">
        <v>1578</v>
      </c>
      <c r="D145" s="154" t="s">
        <v>1579</v>
      </c>
      <c r="E145" s="153" t="s">
        <v>2357</v>
      </c>
      <c r="F145" s="312"/>
      <c r="G145" s="65">
        <v>2580.9</v>
      </c>
      <c r="H145" s="33">
        <f t="shared" si="7"/>
        <v>3148.6979999999999</v>
      </c>
      <c r="I145" s="279">
        <f t="shared" si="8"/>
        <v>2580.9</v>
      </c>
      <c r="J145" s="48">
        <f>H145-(H145*$I$4)</f>
        <v>3148.6979999999999</v>
      </c>
    </row>
    <row r="146" spans="1:11" ht="13.5" thickBot="1">
      <c r="A146" s="493" t="s">
        <v>1580</v>
      </c>
      <c r="B146" s="494"/>
      <c r="C146" s="494"/>
      <c r="D146" s="494"/>
      <c r="E146" s="494"/>
      <c r="F146" s="494"/>
      <c r="G146" s="494"/>
      <c r="H146" s="494"/>
      <c r="I146" s="494"/>
      <c r="J146" s="495"/>
    </row>
    <row r="147" spans="1:11" ht="22.5">
      <c r="A147" s="92">
        <v>164</v>
      </c>
      <c r="B147" s="358">
        <v>2571243188</v>
      </c>
      <c r="C147" s="93" t="s">
        <v>1581</v>
      </c>
      <c r="D147" s="283" t="s">
        <v>1582</v>
      </c>
      <c r="E147" s="106" t="s">
        <v>2358</v>
      </c>
      <c r="F147" s="106"/>
      <c r="G147" s="284">
        <v>539.87</v>
      </c>
      <c r="H147" s="33">
        <f t="shared" si="7"/>
        <v>658.64139999999998</v>
      </c>
      <c r="I147" s="279">
        <f t="shared" si="8"/>
        <v>539.87</v>
      </c>
      <c r="J147" s="33">
        <f t="shared" ref="J147:J152" si="9">H147-(H147*$I$4)</f>
        <v>658.64139999999998</v>
      </c>
      <c r="K147" s="405"/>
    </row>
    <row r="148" spans="1:11" ht="22.5">
      <c r="A148" s="95">
        <v>164</v>
      </c>
      <c r="B148" s="293">
        <v>2571243187</v>
      </c>
      <c r="C148" s="96" t="s">
        <v>1583</v>
      </c>
      <c r="D148" s="126" t="s">
        <v>1582</v>
      </c>
      <c r="E148" s="127" t="s">
        <v>2359</v>
      </c>
      <c r="F148" s="127"/>
      <c r="G148" s="128">
        <v>549.87</v>
      </c>
      <c r="H148" s="33">
        <f t="shared" si="7"/>
        <v>670.84140000000002</v>
      </c>
      <c r="I148" s="279">
        <f t="shared" si="8"/>
        <v>549.87</v>
      </c>
      <c r="J148" s="31">
        <f t="shared" si="9"/>
        <v>670.84140000000002</v>
      </c>
      <c r="K148" s="405"/>
    </row>
    <row r="149" spans="1:11" ht="33.75">
      <c r="A149" s="301">
        <v>165</v>
      </c>
      <c r="B149" s="221" t="s">
        <v>290</v>
      </c>
      <c r="C149" s="293" t="s">
        <v>1584</v>
      </c>
      <c r="D149" s="119" t="s">
        <v>1585</v>
      </c>
      <c r="E149" s="107" t="s">
        <v>2360</v>
      </c>
      <c r="F149" s="107"/>
      <c r="G149" s="250">
        <v>606.59</v>
      </c>
      <c r="H149" s="33">
        <f t="shared" si="7"/>
        <v>740.03980000000001</v>
      </c>
      <c r="I149" s="279">
        <f t="shared" si="8"/>
        <v>606.59</v>
      </c>
      <c r="J149" s="31">
        <f t="shared" si="9"/>
        <v>740.03980000000001</v>
      </c>
      <c r="K149" s="405"/>
    </row>
    <row r="150" spans="1:11" ht="22.5">
      <c r="A150" s="95">
        <v>166</v>
      </c>
      <c r="B150" s="381">
        <v>2571243192</v>
      </c>
      <c r="C150" s="96" t="s">
        <v>1587</v>
      </c>
      <c r="D150" s="126" t="s">
        <v>1586</v>
      </c>
      <c r="E150" s="127" t="s">
        <v>2361</v>
      </c>
      <c r="F150" s="127"/>
      <c r="G150" s="128">
        <v>546.79999999999995</v>
      </c>
      <c r="H150" s="33">
        <f t="shared" si="7"/>
        <v>667.09599999999989</v>
      </c>
      <c r="I150" s="279">
        <f t="shared" si="8"/>
        <v>546.79999999999995</v>
      </c>
      <c r="J150" s="31">
        <f t="shared" si="9"/>
        <v>667.09599999999989</v>
      </c>
      <c r="K150" s="405"/>
    </row>
    <row r="151" spans="1:11" ht="22.5">
      <c r="A151" s="95">
        <v>167</v>
      </c>
      <c r="B151" s="221">
        <v>2571250492</v>
      </c>
      <c r="C151" s="96" t="s">
        <v>1588</v>
      </c>
      <c r="D151" s="126" t="s">
        <v>1589</v>
      </c>
      <c r="E151" s="127" t="s">
        <v>2362</v>
      </c>
      <c r="F151" s="127"/>
      <c r="G151" s="128">
        <v>605.64</v>
      </c>
      <c r="H151" s="33">
        <f t="shared" si="7"/>
        <v>738.88080000000002</v>
      </c>
      <c r="I151" s="279">
        <f t="shared" si="8"/>
        <v>605.64</v>
      </c>
      <c r="J151" s="31">
        <f t="shared" si="9"/>
        <v>738.88080000000002</v>
      </c>
      <c r="K151" s="405"/>
    </row>
    <row r="152" spans="1:11" ht="23.25" thickBot="1">
      <c r="A152" s="97">
        <v>168</v>
      </c>
      <c r="B152" s="382">
        <v>2571243173</v>
      </c>
      <c r="C152" s="98" t="s">
        <v>1590</v>
      </c>
      <c r="D152" s="356" t="s">
        <v>1591</v>
      </c>
      <c r="E152" s="403" t="s">
        <v>2363</v>
      </c>
      <c r="F152" s="307"/>
      <c r="G152" s="282">
        <v>447.14</v>
      </c>
      <c r="H152" s="33">
        <f t="shared" si="7"/>
        <v>545.51080000000002</v>
      </c>
      <c r="I152" s="279">
        <f t="shared" si="8"/>
        <v>447.14000000000004</v>
      </c>
      <c r="J152" s="51">
        <f t="shared" si="9"/>
        <v>545.51080000000002</v>
      </c>
      <c r="K152" s="405"/>
    </row>
    <row r="153" spans="1:11" ht="13.5" thickBot="1">
      <c r="A153" s="493" t="s">
        <v>2417</v>
      </c>
      <c r="B153" s="494"/>
      <c r="C153" s="494"/>
      <c r="D153" s="494"/>
      <c r="E153" s="494"/>
      <c r="F153" s="494"/>
      <c r="G153" s="494"/>
      <c r="H153" s="494"/>
      <c r="I153" s="494"/>
      <c r="J153" s="495"/>
    </row>
    <row r="154" spans="1:11" ht="33.75">
      <c r="A154" s="302">
        <v>169</v>
      </c>
      <c r="B154" s="383" t="s">
        <v>406</v>
      </c>
      <c r="C154" s="303" t="s">
        <v>1592</v>
      </c>
      <c r="D154" s="277" t="s">
        <v>1477</v>
      </c>
      <c r="E154" s="288" t="s">
        <v>2418</v>
      </c>
      <c r="F154" s="311"/>
      <c r="G154" s="289">
        <v>1727.5</v>
      </c>
      <c r="H154" s="33">
        <f t="shared" si="7"/>
        <v>2107.5499999999997</v>
      </c>
      <c r="I154" s="279">
        <f t="shared" si="8"/>
        <v>1727.4999999999998</v>
      </c>
      <c r="J154" s="290">
        <f t="shared" ref="J154:J172" si="10">H154-(H154*$I$4)</f>
        <v>2107.5499999999997</v>
      </c>
      <c r="K154" s="405"/>
    </row>
    <row r="155" spans="1:11" ht="33.75">
      <c r="A155" s="302">
        <v>170</v>
      </c>
      <c r="B155" s="303">
        <v>2571310222</v>
      </c>
      <c r="C155" s="303" t="s">
        <v>2063</v>
      </c>
      <c r="D155" s="119" t="s">
        <v>1493</v>
      </c>
      <c r="E155" s="304" t="s">
        <v>2475</v>
      </c>
      <c r="F155" s="316"/>
      <c r="G155" s="289">
        <v>2603.75</v>
      </c>
      <c r="H155" s="33">
        <f t="shared" si="7"/>
        <v>3176.5749999999998</v>
      </c>
      <c r="I155" s="279">
        <f t="shared" si="8"/>
        <v>2603.75</v>
      </c>
      <c r="J155" s="121">
        <f t="shared" si="10"/>
        <v>3176.5749999999998</v>
      </c>
    </row>
    <row r="156" spans="1:11" ht="33.75">
      <c r="A156" s="302">
        <v>171</v>
      </c>
      <c r="B156" s="327">
        <v>2571313127</v>
      </c>
      <c r="C156" s="303" t="s">
        <v>1593</v>
      </c>
      <c r="D156" s="119" t="s">
        <v>973</v>
      </c>
      <c r="E156" s="107" t="s">
        <v>2419</v>
      </c>
      <c r="F156" s="311"/>
      <c r="G156" s="289">
        <v>1291.22</v>
      </c>
      <c r="H156" s="33">
        <f t="shared" si="7"/>
        <v>1575.2883999999999</v>
      </c>
      <c r="I156" s="279">
        <f t="shared" si="8"/>
        <v>1291.22</v>
      </c>
      <c r="J156" s="121">
        <f t="shared" si="10"/>
        <v>1575.2883999999999</v>
      </c>
      <c r="K156" s="404"/>
    </row>
    <row r="157" spans="1:11" ht="45">
      <c r="A157" s="92">
        <v>173</v>
      </c>
      <c r="B157" s="327">
        <v>2571350999</v>
      </c>
      <c r="C157" s="93" t="s">
        <v>1594</v>
      </c>
      <c r="D157" s="126" t="s">
        <v>909</v>
      </c>
      <c r="E157" s="127" t="s">
        <v>2420</v>
      </c>
      <c r="F157" s="313"/>
      <c r="G157" s="64">
        <v>1717.28</v>
      </c>
      <c r="H157" s="33">
        <f t="shared" si="7"/>
        <v>2095.0816</v>
      </c>
      <c r="I157" s="279">
        <f t="shared" si="8"/>
        <v>1717.28</v>
      </c>
      <c r="J157" s="121">
        <f t="shared" si="10"/>
        <v>2095.0816</v>
      </c>
    </row>
    <row r="158" spans="1:11" ht="33.75">
      <c r="A158" s="92">
        <v>174</v>
      </c>
      <c r="B158" s="327">
        <v>2571351000</v>
      </c>
      <c r="C158" s="93" t="s">
        <v>1595</v>
      </c>
      <c r="D158" s="126" t="s">
        <v>910</v>
      </c>
      <c r="E158" s="127" t="s">
        <v>2421</v>
      </c>
      <c r="F158" s="313"/>
      <c r="G158" s="64">
        <v>1537.52</v>
      </c>
      <c r="H158" s="33">
        <f t="shared" si="7"/>
        <v>1875.7744</v>
      </c>
      <c r="I158" s="279">
        <f t="shared" si="8"/>
        <v>1537.52</v>
      </c>
      <c r="J158" s="121">
        <f t="shared" si="10"/>
        <v>1875.7744</v>
      </c>
    </row>
    <row r="159" spans="1:11" ht="33.75">
      <c r="A159" s="92">
        <v>175</v>
      </c>
      <c r="B159" s="303">
        <v>2571393150</v>
      </c>
      <c r="C159" s="93" t="s">
        <v>1596</v>
      </c>
      <c r="D159" s="126" t="s">
        <v>911</v>
      </c>
      <c r="E159" s="127" t="s">
        <v>2422</v>
      </c>
      <c r="F159" s="313"/>
      <c r="G159" s="64">
        <v>930</v>
      </c>
      <c r="H159" s="33">
        <f t="shared" si="7"/>
        <v>1134.5999999999999</v>
      </c>
      <c r="I159" s="279">
        <f t="shared" si="8"/>
        <v>930</v>
      </c>
      <c r="J159" s="121">
        <f t="shared" si="10"/>
        <v>1134.5999999999999</v>
      </c>
    </row>
    <row r="160" spans="1:11" ht="33.75">
      <c r="A160" s="92">
        <v>176</v>
      </c>
      <c r="B160" s="303">
        <v>2571393159</v>
      </c>
      <c r="C160" s="93" t="s">
        <v>1597</v>
      </c>
      <c r="D160" s="126" t="s">
        <v>912</v>
      </c>
      <c r="E160" s="127" t="s">
        <v>2422</v>
      </c>
      <c r="F160" s="313"/>
      <c r="G160" s="64">
        <v>977.55</v>
      </c>
      <c r="H160" s="33">
        <f t="shared" si="7"/>
        <v>1192.6109999999999</v>
      </c>
      <c r="I160" s="279">
        <f t="shared" si="8"/>
        <v>977.55</v>
      </c>
      <c r="J160" s="121">
        <f t="shared" si="10"/>
        <v>1192.6109999999999</v>
      </c>
    </row>
    <row r="161" spans="1:10" ht="33.75">
      <c r="A161" s="92">
        <v>177</v>
      </c>
      <c r="B161" s="303">
        <v>2571313128</v>
      </c>
      <c r="C161" s="93" t="s">
        <v>1598</v>
      </c>
      <c r="D161" s="126" t="s">
        <v>1599</v>
      </c>
      <c r="E161" s="127" t="s">
        <v>2423</v>
      </c>
      <c r="F161" s="313"/>
      <c r="G161" s="64">
        <v>2206.31</v>
      </c>
      <c r="H161" s="33">
        <f t="shared" si="7"/>
        <v>2691.6981999999998</v>
      </c>
      <c r="I161" s="279">
        <f t="shared" si="8"/>
        <v>2206.31</v>
      </c>
      <c r="J161" s="121">
        <f t="shared" si="10"/>
        <v>2691.6981999999998</v>
      </c>
    </row>
    <row r="162" spans="1:10" ht="33.75">
      <c r="A162" s="92">
        <v>178</v>
      </c>
      <c r="B162" s="303">
        <v>2571451053</v>
      </c>
      <c r="C162" s="303" t="s">
        <v>2162</v>
      </c>
      <c r="D162" s="119" t="s">
        <v>913</v>
      </c>
      <c r="E162" s="107" t="s">
        <v>2424</v>
      </c>
      <c r="F162" s="311"/>
      <c r="G162" s="289">
        <v>2603.75</v>
      </c>
      <c r="H162" s="33">
        <f t="shared" si="7"/>
        <v>3176.5749999999998</v>
      </c>
      <c r="I162" s="279">
        <f t="shared" si="8"/>
        <v>2603.75</v>
      </c>
      <c r="J162" s="121">
        <f t="shared" si="10"/>
        <v>3176.5749999999998</v>
      </c>
    </row>
    <row r="163" spans="1:10" ht="33.75">
      <c r="A163" s="92">
        <v>179</v>
      </c>
      <c r="B163" s="328">
        <v>2571350514</v>
      </c>
      <c r="C163" s="303" t="s">
        <v>1600</v>
      </c>
      <c r="D163" s="119" t="s">
        <v>1601</v>
      </c>
      <c r="E163" s="107" t="s">
        <v>2425</v>
      </c>
      <c r="F163" s="311"/>
      <c r="G163" s="289">
        <v>857.76999999999987</v>
      </c>
      <c r="H163" s="33">
        <f t="shared" si="7"/>
        <v>1046.4793999999997</v>
      </c>
      <c r="I163" s="279">
        <f t="shared" si="8"/>
        <v>857.76999999999975</v>
      </c>
      <c r="J163" s="121">
        <f t="shared" si="10"/>
        <v>1046.4793999999997</v>
      </c>
    </row>
    <row r="164" spans="1:10" ht="33.75">
      <c r="A164" s="92">
        <v>181</v>
      </c>
      <c r="B164" s="303">
        <v>2571313711</v>
      </c>
      <c r="C164" s="303" t="s">
        <v>1602</v>
      </c>
      <c r="D164" s="119" t="s">
        <v>1603</v>
      </c>
      <c r="E164" s="107" t="s">
        <v>2426</v>
      </c>
      <c r="F164" s="311"/>
      <c r="G164" s="289">
        <v>514.65</v>
      </c>
      <c r="H164" s="33">
        <f t="shared" si="7"/>
        <v>627.87299999999993</v>
      </c>
      <c r="I164" s="279">
        <f t="shared" si="8"/>
        <v>514.65</v>
      </c>
      <c r="J164" s="121">
        <f t="shared" si="10"/>
        <v>627.87299999999993</v>
      </c>
    </row>
    <row r="165" spans="1:10" ht="33.75">
      <c r="A165" s="92">
        <v>182</v>
      </c>
      <c r="B165" s="328">
        <v>2571463171</v>
      </c>
      <c r="C165" s="93" t="s">
        <v>1604</v>
      </c>
      <c r="D165" s="126" t="s">
        <v>1509</v>
      </c>
      <c r="E165" s="127" t="s">
        <v>2427</v>
      </c>
      <c r="F165" s="313"/>
      <c r="G165" s="64">
        <v>1266.3599999999999</v>
      </c>
      <c r="H165" s="33">
        <f t="shared" si="7"/>
        <v>1544.9591999999998</v>
      </c>
      <c r="I165" s="279">
        <f t="shared" si="8"/>
        <v>1266.3599999999999</v>
      </c>
      <c r="J165" s="121">
        <f t="shared" si="10"/>
        <v>1544.9591999999998</v>
      </c>
    </row>
    <row r="166" spans="1:10" ht="33.75">
      <c r="A166" s="92">
        <v>183</v>
      </c>
      <c r="B166" s="303">
        <v>2571463171</v>
      </c>
      <c r="C166" s="303" t="s">
        <v>1637</v>
      </c>
      <c r="D166" s="119" t="s">
        <v>2428</v>
      </c>
      <c r="E166" s="107" t="s">
        <v>2429</v>
      </c>
      <c r="F166" s="311"/>
      <c r="G166" s="289">
        <v>1266.3599999999999</v>
      </c>
      <c r="H166" s="33">
        <f t="shared" si="7"/>
        <v>1544.9591999999998</v>
      </c>
      <c r="I166" s="279">
        <f t="shared" si="8"/>
        <v>1266.3599999999999</v>
      </c>
      <c r="J166" s="121">
        <f t="shared" si="10"/>
        <v>1544.9591999999998</v>
      </c>
    </row>
    <row r="167" spans="1:10" ht="33.75">
      <c r="A167" s="92">
        <v>184</v>
      </c>
      <c r="B167" s="303">
        <v>2571463173</v>
      </c>
      <c r="C167" s="303" t="s">
        <v>1638</v>
      </c>
      <c r="D167" s="119" t="s">
        <v>1509</v>
      </c>
      <c r="E167" s="107" t="s">
        <v>2430</v>
      </c>
      <c r="F167" s="311"/>
      <c r="G167" s="289">
        <v>1266.3599999999999</v>
      </c>
      <c r="H167" s="33">
        <f t="shared" si="7"/>
        <v>1544.9591999999998</v>
      </c>
      <c r="I167" s="279">
        <f t="shared" si="8"/>
        <v>1266.3599999999999</v>
      </c>
      <c r="J167" s="121">
        <f t="shared" si="10"/>
        <v>1544.9591999999998</v>
      </c>
    </row>
    <row r="168" spans="1:10" ht="33.75">
      <c r="A168" s="92">
        <v>186</v>
      </c>
      <c r="B168" s="303">
        <v>2571460233</v>
      </c>
      <c r="C168" s="303" t="s">
        <v>1605</v>
      </c>
      <c r="D168" s="119" t="s">
        <v>1513</v>
      </c>
      <c r="E168" s="107" t="s">
        <v>2431</v>
      </c>
      <c r="F168" s="311"/>
      <c r="G168" s="289">
        <v>1828.05</v>
      </c>
      <c r="H168" s="33">
        <f t="shared" si="7"/>
        <v>2230.221</v>
      </c>
      <c r="I168" s="279">
        <f t="shared" si="8"/>
        <v>1828.05</v>
      </c>
      <c r="J168" s="121">
        <f t="shared" si="10"/>
        <v>2230.221</v>
      </c>
    </row>
    <row r="169" spans="1:10" ht="33.75">
      <c r="A169" s="92">
        <v>187</v>
      </c>
      <c r="B169" s="327">
        <v>2571460234</v>
      </c>
      <c r="C169" s="93" t="s">
        <v>1639</v>
      </c>
      <c r="D169" s="126" t="s">
        <v>1513</v>
      </c>
      <c r="E169" s="107" t="s">
        <v>2432</v>
      </c>
      <c r="F169" s="311"/>
      <c r="G169" s="64">
        <v>1828.05</v>
      </c>
      <c r="H169" s="33">
        <f t="shared" si="7"/>
        <v>2230.221</v>
      </c>
      <c r="I169" s="279">
        <f t="shared" si="8"/>
        <v>1828.05</v>
      </c>
      <c r="J169" s="121">
        <f t="shared" si="10"/>
        <v>2230.221</v>
      </c>
    </row>
    <row r="170" spans="1:10" ht="56.25">
      <c r="A170" s="92">
        <v>188</v>
      </c>
      <c r="B170" s="360">
        <v>2571316384</v>
      </c>
      <c r="C170" s="93" t="s">
        <v>1606</v>
      </c>
      <c r="D170" s="99" t="s">
        <v>869</v>
      </c>
      <c r="E170" s="105" t="s">
        <v>2433</v>
      </c>
      <c r="F170" s="317"/>
      <c r="G170" s="64">
        <v>2081.9899999999998</v>
      </c>
      <c r="H170" s="33">
        <f t="shared" si="7"/>
        <v>2540.0277999999998</v>
      </c>
      <c r="I170" s="279">
        <f t="shared" si="8"/>
        <v>2081.9899999999998</v>
      </c>
      <c r="J170" s="121">
        <f t="shared" si="10"/>
        <v>2540.0277999999998</v>
      </c>
    </row>
    <row r="171" spans="1:10" ht="33.75">
      <c r="A171" s="92">
        <v>189</v>
      </c>
      <c r="B171" s="360">
        <v>2571466302</v>
      </c>
      <c r="C171" s="303" t="s">
        <v>2612</v>
      </c>
      <c r="D171" s="119" t="s">
        <v>914</v>
      </c>
      <c r="E171" s="304" t="s">
        <v>2613</v>
      </c>
      <c r="F171" s="316"/>
      <c r="G171" s="289">
        <v>2081.9899999999998</v>
      </c>
      <c r="H171" s="33">
        <f t="shared" si="7"/>
        <v>2540.0277999999998</v>
      </c>
      <c r="I171" s="279">
        <f t="shared" si="8"/>
        <v>2081.9899999999998</v>
      </c>
      <c r="J171" s="121">
        <f t="shared" si="10"/>
        <v>2540.0277999999998</v>
      </c>
    </row>
    <row r="172" spans="1:10" ht="45.75" thickBot="1">
      <c r="A172" s="395">
        <v>191</v>
      </c>
      <c r="B172" s="462">
        <v>2571466303</v>
      </c>
      <c r="C172" s="462" t="s">
        <v>1607</v>
      </c>
      <c r="D172" s="460" t="s">
        <v>914</v>
      </c>
      <c r="E172" s="390" t="s">
        <v>2434</v>
      </c>
      <c r="F172" s="463"/>
      <c r="G172" s="320">
        <v>2081.9899999999998</v>
      </c>
      <c r="H172" s="33">
        <f t="shared" si="7"/>
        <v>2540.0277999999998</v>
      </c>
      <c r="I172" s="279">
        <f t="shared" si="8"/>
        <v>2081.9899999999998</v>
      </c>
      <c r="J172" s="111">
        <f t="shared" si="10"/>
        <v>2540.0277999999998</v>
      </c>
    </row>
    <row r="173" spans="1:10" ht="13.5" thickBot="1">
      <c r="A173" s="554" t="s">
        <v>2435</v>
      </c>
      <c r="B173" s="555"/>
      <c r="C173" s="555"/>
      <c r="D173" s="555"/>
      <c r="E173" s="555"/>
      <c r="F173" s="555"/>
      <c r="G173" s="555"/>
      <c r="H173" s="555"/>
      <c r="I173" s="555"/>
      <c r="J173" s="556"/>
    </row>
    <row r="174" spans="1:10" ht="56.25">
      <c r="A174" s="308">
        <v>192</v>
      </c>
      <c r="B174" s="384">
        <v>2571460215</v>
      </c>
      <c r="C174" s="384" t="s">
        <v>1640</v>
      </c>
      <c r="D174" s="277" t="s">
        <v>2211</v>
      </c>
      <c r="E174" s="288" t="s">
        <v>2436</v>
      </c>
      <c r="F174" s="311"/>
      <c r="G174" s="289">
        <v>1715</v>
      </c>
      <c r="H174" s="290">
        <f>G174*1.22</f>
        <v>2092.2999999999997</v>
      </c>
      <c r="I174" s="289">
        <f>J174/1.22</f>
        <v>1714.9999999999998</v>
      </c>
      <c r="J174" s="290">
        <f t="shared" ref="J174:J191" si="11">H174-(H174*$I$4)</f>
        <v>2092.2999999999997</v>
      </c>
    </row>
    <row r="175" spans="1:10" ht="56.25">
      <c r="A175" s="309">
        <v>193</v>
      </c>
      <c r="B175" s="360" t="s">
        <v>1990</v>
      </c>
      <c r="C175" s="310" t="s">
        <v>1608</v>
      </c>
      <c r="D175" s="119" t="s">
        <v>915</v>
      </c>
      <c r="E175" s="107" t="s">
        <v>974</v>
      </c>
      <c r="F175" s="318"/>
      <c r="G175" s="120">
        <v>1813.38</v>
      </c>
      <c r="H175" s="290">
        <f t="shared" ref="H175:H178" si="12">G175*1.22</f>
        <v>2212.3236000000002</v>
      </c>
      <c r="I175" s="289">
        <f t="shared" ref="I175:I178" si="13">J175/1.22</f>
        <v>1813.38</v>
      </c>
      <c r="J175" s="121">
        <f t="shared" si="11"/>
        <v>2212.3236000000002</v>
      </c>
    </row>
    <row r="176" spans="1:10" ht="33.75">
      <c r="A176" s="309">
        <v>194</v>
      </c>
      <c r="B176" s="360">
        <v>2571310214</v>
      </c>
      <c r="C176" s="310" t="s">
        <v>1609</v>
      </c>
      <c r="D176" s="119" t="s">
        <v>1610</v>
      </c>
      <c r="E176" s="107" t="s">
        <v>2437</v>
      </c>
      <c r="F176" s="318"/>
      <c r="G176" s="120">
        <v>1727.5</v>
      </c>
      <c r="H176" s="290">
        <f t="shared" si="12"/>
        <v>2107.5499999999997</v>
      </c>
      <c r="I176" s="289">
        <f t="shared" si="13"/>
        <v>1727.4999999999998</v>
      </c>
      <c r="J176" s="121">
        <f t="shared" si="11"/>
        <v>2107.5499999999997</v>
      </c>
    </row>
    <row r="177" spans="1:10" ht="33.75">
      <c r="A177" s="309">
        <v>195</v>
      </c>
      <c r="B177" s="310">
        <v>2571460201</v>
      </c>
      <c r="C177" s="310" t="s">
        <v>1611</v>
      </c>
      <c r="D177" s="119" t="s">
        <v>1612</v>
      </c>
      <c r="E177" s="304" t="s">
        <v>2438</v>
      </c>
      <c r="F177" s="319"/>
      <c r="G177" s="120">
        <v>2564.37</v>
      </c>
      <c r="H177" s="290">
        <f t="shared" si="12"/>
        <v>3128.5313999999998</v>
      </c>
      <c r="I177" s="289">
        <f t="shared" si="13"/>
        <v>2564.37</v>
      </c>
      <c r="J177" s="121">
        <f t="shared" si="11"/>
        <v>3128.5313999999998</v>
      </c>
    </row>
    <row r="178" spans="1:10" ht="33.75">
      <c r="A178" s="309">
        <v>196</v>
      </c>
      <c r="B178" s="310">
        <v>2571460213</v>
      </c>
      <c r="C178" s="310" t="s">
        <v>1613</v>
      </c>
      <c r="D178" s="119" t="s">
        <v>1614</v>
      </c>
      <c r="E178" s="304" t="s">
        <v>2438</v>
      </c>
      <c r="F178" s="319"/>
      <c r="G178" s="120">
        <v>2654.12</v>
      </c>
      <c r="H178" s="290">
        <f t="shared" si="12"/>
        <v>3238.0263999999997</v>
      </c>
      <c r="I178" s="289">
        <f t="shared" si="13"/>
        <v>2654.12</v>
      </c>
      <c r="J178" s="121">
        <f t="shared" si="11"/>
        <v>3238.0263999999997</v>
      </c>
    </row>
    <row r="179" spans="1:10" ht="22.5">
      <c r="A179" s="567">
        <v>198</v>
      </c>
      <c r="B179" s="527">
        <v>2571460209</v>
      </c>
      <c r="C179" s="386"/>
      <c r="D179" s="531" t="s">
        <v>916</v>
      </c>
      <c r="E179" s="304" t="s">
        <v>917</v>
      </c>
      <c r="F179" s="390"/>
      <c r="G179" s="532">
        <v>2654.12</v>
      </c>
      <c r="H179" s="534">
        <f>G179*1.22</f>
        <v>3238.0263999999997</v>
      </c>
      <c r="I179" s="536">
        <f>J179/1.22</f>
        <v>2654.12</v>
      </c>
      <c r="J179" s="534">
        <f t="shared" si="11"/>
        <v>3238.0263999999997</v>
      </c>
    </row>
    <row r="180" spans="1:10" ht="22.5">
      <c r="A180" s="568"/>
      <c r="B180" s="569"/>
      <c r="C180" s="117" t="s">
        <v>1615</v>
      </c>
      <c r="D180" s="541"/>
      <c r="E180" s="304" t="s">
        <v>918</v>
      </c>
      <c r="F180" s="389"/>
      <c r="G180" s="541"/>
      <c r="H180" s="535"/>
      <c r="I180" s="537"/>
      <c r="J180" s="561">
        <f t="shared" si="11"/>
        <v>0</v>
      </c>
    </row>
    <row r="181" spans="1:10" ht="45">
      <c r="A181" s="309">
        <v>199</v>
      </c>
      <c r="B181" s="310">
        <v>2571460202</v>
      </c>
      <c r="C181" s="310" t="s">
        <v>1616</v>
      </c>
      <c r="D181" s="119" t="s">
        <v>919</v>
      </c>
      <c r="E181" s="304" t="s">
        <v>920</v>
      </c>
      <c r="F181" s="319"/>
      <c r="G181" s="120">
        <v>2564.37</v>
      </c>
      <c r="H181" s="121">
        <f>G181*1.22</f>
        <v>3128.5313999999998</v>
      </c>
      <c r="I181" s="120">
        <f>J181/1.22</f>
        <v>2564.37</v>
      </c>
      <c r="J181" s="121">
        <f t="shared" si="11"/>
        <v>3128.5313999999998</v>
      </c>
    </row>
    <row r="182" spans="1:10" ht="45">
      <c r="A182" s="309">
        <v>200</v>
      </c>
      <c r="B182" s="310">
        <v>2571460203</v>
      </c>
      <c r="C182" s="310" t="s">
        <v>1617</v>
      </c>
      <c r="D182" s="119" t="s">
        <v>921</v>
      </c>
      <c r="E182" s="304" t="s">
        <v>2439</v>
      </c>
      <c r="F182" s="319"/>
      <c r="G182" s="120">
        <v>2654.12</v>
      </c>
      <c r="H182" s="121">
        <f>G182*1.22</f>
        <v>3238.0263999999997</v>
      </c>
      <c r="I182" s="120">
        <f>J182/1.22</f>
        <v>2654.12</v>
      </c>
      <c r="J182" s="121">
        <f t="shared" si="11"/>
        <v>3238.0263999999997</v>
      </c>
    </row>
    <row r="183" spans="1:10" ht="22.5">
      <c r="A183" s="567">
        <v>201</v>
      </c>
      <c r="B183" s="527">
        <v>2571460205</v>
      </c>
      <c r="C183" s="525" t="s">
        <v>1618</v>
      </c>
      <c r="D183" s="531" t="s">
        <v>2181</v>
      </c>
      <c r="E183" s="304" t="s">
        <v>922</v>
      </c>
      <c r="F183" s="390"/>
      <c r="G183" s="532">
        <v>1727.5</v>
      </c>
      <c r="H183" s="534">
        <f>G183*1.22</f>
        <v>2107.5499999999997</v>
      </c>
      <c r="I183" s="536">
        <f>J183/1.22</f>
        <v>1727.4999999999998</v>
      </c>
      <c r="J183" s="534">
        <f t="shared" si="11"/>
        <v>2107.5499999999997</v>
      </c>
    </row>
    <row r="184" spans="1:10" ht="22.5">
      <c r="A184" s="568"/>
      <c r="B184" s="569"/>
      <c r="C184" s="541"/>
      <c r="D184" s="541"/>
      <c r="E184" s="304" t="s">
        <v>923</v>
      </c>
      <c r="F184" s="389"/>
      <c r="G184" s="541"/>
      <c r="H184" s="535"/>
      <c r="I184" s="537"/>
      <c r="J184" s="561">
        <f t="shared" si="11"/>
        <v>0</v>
      </c>
    </row>
    <row r="185" spans="1:10" ht="22.5">
      <c r="A185" s="567">
        <v>202</v>
      </c>
      <c r="B185" s="527">
        <v>2571460206</v>
      </c>
      <c r="C185" s="525" t="s">
        <v>1619</v>
      </c>
      <c r="D185" s="525" t="s">
        <v>924</v>
      </c>
      <c r="E185" s="299" t="s">
        <v>925</v>
      </c>
      <c r="F185" s="391"/>
      <c r="G185" s="532">
        <v>1727.5</v>
      </c>
      <c r="H185" s="534">
        <f>G185*1.22</f>
        <v>2107.5499999999997</v>
      </c>
      <c r="I185" s="536">
        <f>J185/1.22</f>
        <v>1727.4999999999998</v>
      </c>
      <c r="J185" s="534">
        <f t="shared" si="11"/>
        <v>2107.5499999999997</v>
      </c>
    </row>
    <row r="186" spans="1:10" ht="22.5">
      <c r="A186" s="568"/>
      <c r="B186" s="569"/>
      <c r="C186" s="541"/>
      <c r="D186" s="541"/>
      <c r="E186" s="299" t="s">
        <v>926</v>
      </c>
      <c r="F186" s="392"/>
      <c r="G186" s="541"/>
      <c r="H186" s="535"/>
      <c r="I186" s="537"/>
      <c r="J186" s="561">
        <f t="shared" si="11"/>
        <v>0</v>
      </c>
    </row>
    <row r="187" spans="1:10" ht="33.75">
      <c r="A187" s="309">
        <v>203</v>
      </c>
      <c r="B187" s="385">
        <v>2571463101</v>
      </c>
      <c r="C187" s="310" t="s">
        <v>1620</v>
      </c>
      <c r="D187" s="385" t="s">
        <v>927</v>
      </c>
      <c r="E187" s="299" t="s">
        <v>928</v>
      </c>
      <c r="F187" s="393"/>
      <c r="G187" s="120">
        <v>2206.31</v>
      </c>
      <c r="H187" s="121">
        <f>G187*1.22</f>
        <v>2691.6981999999998</v>
      </c>
      <c r="I187" s="120">
        <f>J187/1.22</f>
        <v>2206.31</v>
      </c>
      <c r="J187" s="121">
        <f t="shared" si="11"/>
        <v>2691.6981999999998</v>
      </c>
    </row>
    <row r="188" spans="1:10" ht="22.5">
      <c r="A188" s="567">
        <v>204</v>
      </c>
      <c r="B188" s="525">
        <v>2571460207</v>
      </c>
      <c r="C188" s="525" t="s">
        <v>1621</v>
      </c>
      <c r="D188" s="525" t="s">
        <v>929</v>
      </c>
      <c r="E188" s="299" t="s">
        <v>930</v>
      </c>
      <c r="F188" s="391"/>
      <c r="G188" s="532">
        <v>2603.75</v>
      </c>
      <c r="H188" s="534">
        <f>G188*1.22</f>
        <v>3176.5749999999998</v>
      </c>
      <c r="I188" s="536">
        <f>J188/1.22</f>
        <v>2603.75</v>
      </c>
      <c r="J188" s="534">
        <f t="shared" si="11"/>
        <v>3176.5749999999998</v>
      </c>
    </row>
    <row r="189" spans="1:10" ht="22.5">
      <c r="A189" s="568"/>
      <c r="B189" s="526"/>
      <c r="C189" s="541"/>
      <c r="D189" s="541"/>
      <c r="E189" s="299" t="s">
        <v>931</v>
      </c>
      <c r="F189" s="392"/>
      <c r="G189" s="541"/>
      <c r="H189" s="535"/>
      <c r="I189" s="537"/>
      <c r="J189" s="561">
        <f t="shared" si="11"/>
        <v>0</v>
      </c>
    </row>
    <row r="190" spans="1:10" ht="22.5">
      <c r="A190" s="567">
        <v>205</v>
      </c>
      <c r="B190" s="525">
        <v>2571460259</v>
      </c>
      <c r="C190" s="525" t="s">
        <v>1622</v>
      </c>
      <c r="D190" s="525" t="s">
        <v>932</v>
      </c>
      <c r="E190" s="299" t="s">
        <v>933</v>
      </c>
      <c r="F190" s="391"/>
      <c r="G190" s="532">
        <v>2603.75</v>
      </c>
      <c r="H190" s="534">
        <f>G190*1.22</f>
        <v>3176.5749999999998</v>
      </c>
      <c r="I190" s="536">
        <f>J190/1.22</f>
        <v>2603.75</v>
      </c>
      <c r="J190" s="534">
        <f t="shared" si="11"/>
        <v>3176.5749999999998</v>
      </c>
    </row>
    <row r="191" spans="1:10" ht="23.25" thickBot="1">
      <c r="A191" s="572"/>
      <c r="B191" s="571"/>
      <c r="C191" s="533"/>
      <c r="D191" s="533"/>
      <c r="E191" s="391" t="s">
        <v>934</v>
      </c>
      <c r="F191" s="394"/>
      <c r="G191" s="533"/>
      <c r="H191" s="535"/>
      <c r="I191" s="537"/>
      <c r="J191" s="538">
        <f t="shared" si="11"/>
        <v>0</v>
      </c>
    </row>
    <row r="192" spans="1:10" ht="13.5" thickBot="1">
      <c r="A192" s="493" t="s">
        <v>935</v>
      </c>
      <c r="B192" s="494"/>
      <c r="C192" s="494"/>
      <c r="D192" s="494"/>
      <c r="E192" s="494"/>
      <c r="F192" s="494"/>
      <c r="G192" s="494"/>
      <c r="H192" s="494"/>
      <c r="I192" s="494"/>
      <c r="J192" s="495"/>
    </row>
    <row r="193" spans="1:11">
      <c r="A193" s="563">
        <v>207</v>
      </c>
      <c r="B193" s="529">
        <v>2571460219</v>
      </c>
      <c r="C193" s="564" t="s">
        <v>1623</v>
      </c>
      <c r="D193" s="565" t="s">
        <v>936</v>
      </c>
      <c r="E193" s="288" t="s">
        <v>937</v>
      </c>
      <c r="F193" s="363"/>
      <c r="G193" s="566">
        <v>2645.14</v>
      </c>
      <c r="H193" s="534">
        <f>G193*1.22</f>
        <v>3227.0708</v>
      </c>
      <c r="I193" s="536">
        <f>J193/1.22</f>
        <v>2645.14</v>
      </c>
      <c r="J193" s="562">
        <f t="shared" ref="J193:J198" si="14">H193-(H193*$I$4)</f>
        <v>3227.0708</v>
      </c>
    </row>
    <row r="194" spans="1:11">
      <c r="A194" s="544"/>
      <c r="B194" s="569"/>
      <c r="C194" s="541"/>
      <c r="D194" s="541"/>
      <c r="E194" s="107" t="s">
        <v>938</v>
      </c>
      <c r="F194" s="288"/>
      <c r="G194" s="541"/>
      <c r="H194" s="535"/>
      <c r="I194" s="537"/>
      <c r="J194" s="561">
        <f t="shared" si="14"/>
        <v>0</v>
      </c>
    </row>
    <row r="195" spans="1:11" ht="25.5" customHeight="1">
      <c r="A195" s="543">
        <v>208</v>
      </c>
      <c r="B195" s="527">
        <v>2571460208</v>
      </c>
      <c r="C195" s="525" t="s">
        <v>1624</v>
      </c>
      <c r="D195" s="531" t="s">
        <v>2182</v>
      </c>
      <c r="E195" s="304" t="s">
        <v>939</v>
      </c>
      <c r="F195" s="390"/>
      <c r="G195" s="532">
        <v>2255.09</v>
      </c>
      <c r="H195" s="534">
        <f>G195*1.22</f>
        <v>2751.2098000000001</v>
      </c>
      <c r="I195" s="536">
        <f>J195/1.22</f>
        <v>2255.09</v>
      </c>
      <c r="J195" s="534">
        <f t="shared" si="14"/>
        <v>2751.2098000000001</v>
      </c>
      <c r="K195" s="524"/>
    </row>
    <row r="196" spans="1:11" ht="39" customHeight="1">
      <c r="A196" s="544"/>
      <c r="B196" s="569"/>
      <c r="C196" s="541"/>
      <c r="D196" s="541"/>
      <c r="E196" s="304" t="s">
        <v>940</v>
      </c>
      <c r="F196" s="389"/>
      <c r="G196" s="541"/>
      <c r="H196" s="535"/>
      <c r="I196" s="537"/>
      <c r="J196" s="561">
        <f t="shared" si="14"/>
        <v>0</v>
      </c>
      <c r="K196" s="524"/>
    </row>
    <row r="197" spans="1:11" ht="31.5" customHeight="1">
      <c r="A197" s="543">
        <v>209</v>
      </c>
      <c r="B197" s="527">
        <v>2571460210</v>
      </c>
      <c r="C197" s="525" t="s">
        <v>1625</v>
      </c>
      <c r="D197" s="531" t="s">
        <v>941</v>
      </c>
      <c r="E197" s="304" t="s">
        <v>939</v>
      </c>
      <c r="F197" s="390"/>
      <c r="G197" s="532">
        <v>2378.56</v>
      </c>
      <c r="H197" s="534">
        <f>G197*1.22</f>
        <v>2901.8431999999998</v>
      </c>
      <c r="I197" s="536">
        <f>J197/1.22</f>
        <v>2378.56</v>
      </c>
      <c r="J197" s="534">
        <f t="shared" si="14"/>
        <v>2901.8431999999998</v>
      </c>
      <c r="K197" s="524"/>
    </row>
    <row r="198" spans="1:11" ht="43.5" customHeight="1" thickBot="1">
      <c r="A198" s="570"/>
      <c r="B198" s="528"/>
      <c r="C198" s="533"/>
      <c r="D198" s="533"/>
      <c r="E198" s="390" t="s">
        <v>940</v>
      </c>
      <c r="F198" s="465"/>
      <c r="G198" s="533"/>
      <c r="H198" s="535"/>
      <c r="I198" s="537"/>
      <c r="J198" s="538">
        <f t="shared" si="14"/>
        <v>0</v>
      </c>
      <c r="K198" s="524"/>
    </row>
    <row r="199" spans="1:11" ht="13.5" thickBot="1">
      <c r="A199" s="554" t="s">
        <v>2440</v>
      </c>
      <c r="B199" s="555"/>
      <c r="C199" s="555"/>
      <c r="D199" s="555"/>
      <c r="E199" s="555"/>
      <c r="F199" s="555"/>
      <c r="G199" s="555"/>
      <c r="H199" s="555"/>
      <c r="I199" s="555"/>
      <c r="J199" s="556"/>
    </row>
    <row r="200" spans="1:11">
      <c r="A200" s="552">
        <v>210</v>
      </c>
      <c r="B200" s="529">
        <v>2571453303</v>
      </c>
      <c r="C200" s="489"/>
      <c r="D200" s="565" t="s">
        <v>942</v>
      </c>
      <c r="E200" s="288" t="s">
        <v>943</v>
      </c>
      <c r="F200" s="363"/>
      <c r="G200" s="566">
        <v>2942</v>
      </c>
      <c r="H200" s="534">
        <f>G200*1.22</f>
        <v>3589.24</v>
      </c>
      <c r="I200" s="536">
        <f>J200/1.22</f>
        <v>2942</v>
      </c>
      <c r="J200" s="562">
        <f t="shared" ref="J200:J213" si="15">H200-(H200*$I$4)</f>
        <v>3589.24</v>
      </c>
      <c r="K200" s="524" t="s">
        <v>2164</v>
      </c>
    </row>
    <row r="201" spans="1:11">
      <c r="A201" s="553"/>
      <c r="B201" s="530"/>
      <c r="C201" s="117" t="s">
        <v>1626</v>
      </c>
      <c r="D201" s="541"/>
      <c r="E201" s="288" t="s">
        <v>944</v>
      </c>
      <c r="F201" s="288"/>
      <c r="G201" s="541"/>
      <c r="H201" s="535"/>
      <c r="I201" s="537"/>
      <c r="J201" s="561">
        <f t="shared" si="15"/>
        <v>0</v>
      </c>
      <c r="K201" s="524"/>
    </row>
    <row r="202" spans="1:11" ht="22.5">
      <c r="A202" s="543">
        <v>211</v>
      </c>
      <c r="B202" s="525">
        <v>2571453305</v>
      </c>
      <c r="C202" s="525" t="s">
        <v>1627</v>
      </c>
      <c r="D202" s="531" t="s">
        <v>945</v>
      </c>
      <c r="E202" s="107" t="s">
        <v>946</v>
      </c>
      <c r="F202" s="296"/>
      <c r="G202" s="539">
        <v>2654.88</v>
      </c>
      <c r="H202" s="534">
        <f>G202*1.22</f>
        <v>3238.9536000000003</v>
      </c>
      <c r="I202" s="536">
        <f>J202/1.22</f>
        <v>2654.88</v>
      </c>
      <c r="J202" s="534">
        <f t="shared" si="15"/>
        <v>3238.9536000000003</v>
      </c>
      <c r="K202" s="524" t="s">
        <v>2164</v>
      </c>
    </row>
    <row r="203" spans="1:11">
      <c r="A203" s="544"/>
      <c r="B203" s="526"/>
      <c r="C203" s="526"/>
      <c r="D203" s="530"/>
      <c r="E203" s="107" t="s">
        <v>947</v>
      </c>
      <c r="F203" s="288"/>
      <c r="G203" s="540"/>
      <c r="H203" s="535"/>
      <c r="I203" s="537"/>
      <c r="J203" s="535">
        <f t="shared" si="15"/>
        <v>0</v>
      </c>
      <c r="K203" s="524"/>
    </row>
    <row r="204" spans="1:11">
      <c r="A204" s="543">
        <v>212</v>
      </c>
      <c r="B204" s="531">
        <v>2571453304</v>
      </c>
      <c r="C204" s="386"/>
      <c r="D204" s="531" t="s">
        <v>948</v>
      </c>
      <c r="E204" s="107" t="s">
        <v>949</v>
      </c>
      <c r="F204" s="296"/>
      <c r="G204" s="532">
        <v>2232.1999999999998</v>
      </c>
      <c r="H204" s="534">
        <f>G204*1.22</f>
        <v>2723.2839999999997</v>
      </c>
      <c r="I204" s="536">
        <f>J204/1.22</f>
        <v>2232.1999999999998</v>
      </c>
      <c r="J204" s="534">
        <f t="shared" si="15"/>
        <v>2723.2839999999997</v>
      </c>
      <c r="K204" s="524" t="s">
        <v>2164</v>
      </c>
    </row>
    <row r="205" spans="1:11">
      <c r="A205" s="544"/>
      <c r="B205" s="530"/>
      <c r="C205" s="384" t="s">
        <v>1628</v>
      </c>
      <c r="D205" s="541"/>
      <c r="E205" s="107" t="s">
        <v>947</v>
      </c>
      <c r="F205" s="288"/>
      <c r="G205" s="542"/>
      <c r="H205" s="535"/>
      <c r="I205" s="537"/>
      <c r="J205" s="535">
        <f t="shared" si="15"/>
        <v>0</v>
      </c>
      <c r="K205" s="524"/>
    </row>
    <row r="206" spans="1:11" ht="22.5">
      <c r="A206" s="543">
        <v>213</v>
      </c>
      <c r="B206" s="525">
        <v>2571460238</v>
      </c>
      <c r="C206" s="525" t="s">
        <v>1629</v>
      </c>
      <c r="D206" s="531" t="s">
        <v>950</v>
      </c>
      <c r="E206" s="107" t="s">
        <v>951</v>
      </c>
      <c r="F206" s="296"/>
      <c r="G206" s="532">
        <v>2141.8000000000002</v>
      </c>
      <c r="H206" s="534">
        <f>G206*1.22</f>
        <v>2612.9960000000001</v>
      </c>
      <c r="I206" s="536">
        <f>J206/1.22</f>
        <v>2141.8000000000002</v>
      </c>
      <c r="J206" s="534">
        <f t="shared" si="15"/>
        <v>2612.9960000000001</v>
      </c>
    </row>
    <row r="207" spans="1:11">
      <c r="A207" s="544"/>
      <c r="B207" s="526"/>
      <c r="C207" s="541"/>
      <c r="D207" s="541"/>
      <c r="E207" s="107" t="s">
        <v>952</v>
      </c>
      <c r="F207" s="288"/>
      <c r="G207" s="542"/>
      <c r="H207" s="535"/>
      <c r="I207" s="537"/>
      <c r="J207" s="535">
        <f t="shared" si="15"/>
        <v>0</v>
      </c>
    </row>
    <row r="208" spans="1:11">
      <c r="A208" s="543">
        <v>214</v>
      </c>
      <c r="B208" s="525">
        <v>2571460238</v>
      </c>
      <c r="C208" s="525" t="s">
        <v>1630</v>
      </c>
      <c r="D208" s="531" t="s">
        <v>953</v>
      </c>
      <c r="E208" s="107" t="s">
        <v>954</v>
      </c>
      <c r="F208" s="296"/>
      <c r="G208" s="532">
        <v>2831.4</v>
      </c>
      <c r="H208" s="534">
        <f>G208*1.22</f>
        <v>3454.308</v>
      </c>
      <c r="I208" s="536">
        <f>J208/1.22</f>
        <v>2831.4</v>
      </c>
      <c r="J208" s="534">
        <f t="shared" si="15"/>
        <v>3454.308</v>
      </c>
      <c r="K208" s="464"/>
    </row>
    <row r="209" spans="1:11">
      <c r="A209" s="544"/>
      <c r="B209" s="526"/>
      <c r="C209" s="541"/>
      <c r="D209" s="530"/>
      <c r="E209" s="107" t="s">
        <v>955</v>
      </c>
      <c r="F209" s="288"/>
      <c r="G209" s="542"/>
      <c r="H209" s="535"/>
      <c r="I209" s="537"/>
      <c r="J209" s="535">
        <f t="shared" si="15"/>
        <v>0</v>
      </c>
      <c r="K209" s="464"/>
    </row>
    <row r="210" spans="1:11">
      <c r="A210" s="543">
        <v>215</v>
      </c>
      <c r="B210" s="525">
        <v>2571460232</v>
      </c>
      <c r="C210" s="525" t="s">
        <v>1631</v>
      </c>
      <c r="D210" s="531" t="s">
        <v>956</v>
      </c>
      <c r="E210" s="107" t="s">
        <v>957</v>
      </c>
      <c r="F210" s="296"/>
      <c r="G210" s="532">
        <v>2784.94</v>
      </c>
      <c r="H210" s="534">
        <f>G210*1.22</f>
        <v>3397.6268</v>
      </c>
      <c r="I210" s="536">
        <f>J210/1.22</f>
        <v>2784.94</v>
      </c>
      <c r="J210" s="534">
        <f t="shared" si="15"/>
        <v>3397.6268</v>
      </c>
      <c r="K210" s="464"/>
    </row>
    <row r="211" spans="1:11">
      <c r="A211" s="544"/>
      <c r="B211" s="526"/>
      <c r="C211" s="541"/>
      <c r="D211" s="541"/>
      <c r="E211" s="296" t="s">
        <v>958</v>
      </c>
      <c r="F211" s="363"/>
      <c r="G211" s="542"/>
      <c r="H211" s="535"/>
      <c r="I211" s="537"/>
      <c r="J211" s="535">
        <f t="shared" si="15"/>
        <v>0</v>
      </c>
      <c r="K211" s="464"/>
    </row>
    <row r="212" spans="1:11" ht="22.5">
      <c r="A212" s="125">
        <v>216</v>
      </c>
      <c r="B212" s="386">
        <v>2571460280</v>
      </c>
      <c r="C212" s="101" t="s">
        <v>1632</v>
      </c>
      <c r="D212" s="280" t="s">
        <v>959</v>
      </c>
      <c r="E212" s="281" t="s">
        <v>960</v>
      </c>
      <c r="F212" s="307"/>
      <c r="G212" s="128">
        <v>2238</v>
      </c>
      <c r="H212" s="102">
        <f>G212*1.22</f>
        <v>2730.36</v>
      </c>
      <c r="I212" s="714">
        <f>J212/1.22</f>
        <v>2238</v>
      </c>
      <c r="J212" s="102">
        <f t="shared" si="15"/>
        <v>2730.36</v>
      </c>
    </row>
    <row r="213" spans="1:11" ht="12.75" customHeight="1" thickBot="1">
      <c r="A213" s="459">
        <v>217</v>
      </c>
      <c r="B213" s="468">
        <v>2571460281</v>
      </c>
      <c r="C213" s="469" t="s">
        <v>1633</v>
      </c>
      <c r="D213" s="116" t="s">
        <v>961</v>
      </c>
      <c r="E213" s="470" t="s">
        <v>962</v>
      </c>
      <c r="F213" s="470"/>
      <c r="G213" s="129">
        <v>3154</v>
      </c>
      <c r="H213" s="716">
        <f>G213*1.22</f>
        <v>3847.88</v>
      </c>
      <c r="I213" s="715">
        <f>J213/1.22</f>
        <v>3154</v>
      </c>
      <c r="J213" s="471">
        <f t="shared" si="15"/>
        <v>3847.88</v>
      </c>
    </row>
  </sheetData>
  <autoFilter ref="D1:D213"/>
  <mergeCells count="135">
    <mergeCell ref="F5:F6"/>
    <mergeCell ref="D200:D201"/>
    <mergeCell ref="G200:G201"/>
    <mergeCell ref="A190:A191"/>
    <mergeCell ref="C190:C191"/>
    <mergeCell ref="D190:D191"/>
    <mergeCell ref="G190:G191"/>
    <mergeCell ref="H190:H191"/>
    <mergeCell ref="I190:I191"/>
    <mergeCell ref="A185:A186"/>
    <mergeCell ref="C185:C186"/>
    <mergeCell ref="D185:D186"/>
    <mergeCell ref="B183:B184"/>
    <mergeCell ref="B185:B186"/>
    <mergeCell ref="G188:G189"/>
    <mergeCell ref="H188:H189"/>
    <mergeCell ref="I188:I189"/>
    <mergeCell ref="J188:J189"/>
    <mergeCell ref="I193:I194"/>
    <mergeCell ref="J193:J194"/>
    <mergeCell ref="B195:B196"/>
    <mergeCell ref="B190:B191"/>
    <mergeCell ref="G185:G186"/>
    <mergeCell ref="H185:H186"/>
    <mergeCell ref="I185:I186"/>
    <mergeCell ref="J185:J186"/>
    <mergeCell ref="J190:J191"/>
    <mergeCell ref="A210:A211"/>
    <mergeCell ref="A173:J173"/>
    <mergeCell ref="A179:A180"/>
    <mergeCell ref="D179:D180"/>
    <mergeCell ref="G179:G180"/>
    <mergeCell ref="H179:H180"/>
    <mergeCell ref="I179:I180"/>
    <mergeCell ref="J179:J180"/>
    <mergeCell ref="B179:B180"/>
    <mergeCell ref="D183:D184"/>
    <mergeCell ref="A183:A184"/>
    <mergeCell ref="C183:C184"/>
    <mergeCell ref="G183:G184"/>
    <mergeCell ref="H183:H184"/>
    <mergeCell ref="I183:I184"/>
    <mergeCell ref="J183:J184"/>
    <mergeCell ref="B188:B189"/>
    <mergeCell ref="B193:B194"/>
    <mergeCell ref="C197:C198"/>
    <mergeCell ref="D197:D198"/>
    <mergeCell ref="A192:J192"/>
    <mergeCell ref="A197:A198"/>
    <mergeCell ref="A188:A189"/>
    <mergeCell ref="C188:C189"/>
    <mergeCell ref="I210:I211"/>
    <mergeCell ref="J210:J211"/>
    <mergeCell ref="I195:I196"/>
    <mergeCell ref="J195:J196"/>
    <mergeCell ref="I206:I207"/>
    <mergeCell ref="J206:J207"/>
    <mergeCell ref="I208:I209"/>
    <mergeCell ref="J208:J209"/>
    <mergeCell ref="I200:I201"/>
    <mergeCell ref="J200:J201"/>
    <mergeCell ref="I204:I205"/>
    <mergeCell ref="J204:J205"/>
    <mergeCell ref="I3:J3"/>
    <mergeCell ref="A206:A207"/>
    <mergeCell ref="C206:C207"/>
    <mergeCell ref="D206:D207"/>
    <mergeCell ref="G206:G207"/>
    <mergeCell ref="H206:H207"/>
    <mergeCell ref="A208:A209"/>
    <mergeCell ref="C208:C209"/>
    <mergeCell ref="D208:D209"/>
    <mergeCell ref="G208:G209"/>
    <mergeCell ref="H208:H209"/>
    <mergeCell ref="I4:J4"/>
    <mergeCell ref="A7:J7"/>
    <mergeCell ref="A118:J118"/>
    <mergeCell ref="A153:J153"/>
    <mergeCell ref="A193:A194"/>
    <mergeCell ref="C193:C194"/>
    <mergeCell ref="D193:D194"/>
    <mergeCell ref="G193:G194"/>
    <mergeCell ref="H193:H194"/>
    <mergeCell ref="A115:J115"/>
    <mergeCell ref="A142:J142"/>
    <mergeCell ref="A146:J146"/>
    <mergeCell ref="D188:D189"/>
    <mergeCell ref="C210:C211"/>
    <mergeCell ref="D210:D211"/>
    <mergeCell ref="G210:G211"/>
    <mergeCell ref="H210:H211"/>
    <mergeCell ref="B208:B209"/>
    <mergeCell ref="B210:B211"/>
    <mergeCell ref="A204:A205"/>
    <mergeCell ref="D204:D205"/>
    <mergeCell ref="A1:H1"/>
    <mergeCell ref="A2:H2"/>
    <mergeCell ref="A3:H3"/>
    <mergeCell ref="A4:H4"/>
    <mergeCell ref="A5:A6"/>
    <mergeCell ref="C5:C6"/>
    <mergeCell ref="D5:D6"/>
    <mergeCell ref="E5:E6"/>
    <mergeCell ref="G5:G6"/>
    <mergeCell ref="H5:H6"/>
    <mergeCell ref="A195:A196"/>
    <mergeCell ref="C195:C196"/>
    <mergeCell ref="D195:D196"/>
    <mergeCell ref="G195:G196"/>
    <mergeCell ref="H195:H196"/>
    <mergeCell ref="A200:A201"/>
    <mergeCell ref="K195:K198"/>
    <mergeCell ref="K202:K203"/>
    <mergeCell ref="K200:K201"/>
    <mergeCell ref="K204:K205"/>
    <mergeCell ref="C202:C203"/>
    <mergeCell ref="B206:B207"/>
    <mergeCell ref="B197:B198"/>
    <mergeCell ref="B200:B201"/>
    <mergeCell ref="B202:B203"/>
    <mergeCell ref="B204:B205"/>
    <mergeCell ref="G197:G198"/>
    <mergeCell ref="H197:H198"/>
    <mergeCell ref="I197:I198"/>
    <mergeCell ref="J202:J203"/>
    <mergeCell ref="J197:J198"/>
    <mergeCell ref="G202:G203"/>
    <mergeCell ref="H202:H203"/>
    <mergeCell ref="I202:I203"/>
    <mergeCell ref="D202:D203"/>
    <mergeCell ref="H200:H201"/>
    <mergeCell ref="A199:J199"/>
    <mergeCell ref="G204:G205"/>
    <mergeCell ref="H204:H205"/>
    <mergeCell ref="A202:A203"/>
  </mergeCells>
  <pageMargins left="0.70866141732283472" right="0.70866141732283472" top="0.74803149606299213" bottom="0.74803149606299213" header="0.31496062992125984" footer="0.31496062992125984"/>
  <pageSetup paperSize="9" scale="53" fitToHeight="1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8"/>
  <sheetViews>
    <sheetView topLeftCell="A37" workbookViewId="0">
      <selection activeCell="R42" sqref="R42:R43"/>
    </sheetView>
  </sheetViews>
  <sheetFormatPr defaultRowHeight="12.75"/>
  <cols>
    <col min="1" max="1" width="6.28515625" customWidth="1"/>
    <col min="2" max="2" width="14.5703125" customWidth="1"/>
    <col min="3" max="3" width="19.42578125" customWidth="1"/>
    <col min="4" max="4" width="26.7109375" customWidth="1"/>
    <col min="5" max="5" width="18.42578125" customWidth="1"/>
    <col min="6" max="6" width="19.7109375" customWidth="1"/>
    <col min="7" max="7" width="7.7109375" customWidth="1"/>
    <col min="8" max="8" width="8.140625" customWidth="1"/>
    <col min="9" max="9" width="7.5703125" customWidth="1"/>
    <col min="10" max="10" width="7.28515625" customWidth="1"/>
    <col min="11" max="11" width="6.140625" customWidth="1"/>
    <col min="12" max="12" width="9.7109375" customWidth="1"/>
    <col min="13" max="14" width="14.140625" customWidth="1"/>
    <col min="15" max="15" width="16.28515625" customWidth="1"/>
    <col min="16" max="16" width="14" customWidth="1"/>
    <col min="17" max="17" width="12.28515625" customWidth="1"/>
    <col min="18" max="18" width="12.140625" customWidth="1"/>
    <col min="19" max="19" width="12.28515625" customWidth="1"/>
    <col min="20" max="20" width="12.140625" customWidth="1"/>
  </cols>
  <sheetData>
    <row r="1" spans="1:20" ht="30">
      <c r="A1" s="504" t="s">
        <v>1992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73"/>
      <c r="O1" s="573"/>
      <c r="P1" s="573"/>
      <c r="Q1" s="130"/>
      <c r="R1" s="157"/>
      <c r="S1" s="130"/>
      <c r="T1" s="157"/>
    </row>
    <row r="2" spans="1:20" ht="21" thickBot="1">
      <c r="A2" s="545" t="s">
        <v>1993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74"/>
      <c r="Q2" s="573"/>
      <c r="R2" s="573"/>
    </row>
    <row r="3" spans="1:20" ht="21" thickBot="1">
      <c r="A3" s="545" t="s">
        <v>1994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74"/>
      <c r="Q3" s="573"/>
      <c r="R3" s="573"/>
      <c r="S3" s="508" t="s">
        <v>1995</v>
      </c>
      <c r="T3" s="557"/>
    </row>
    <row r="4" spans="1:20" ht="16.5" thickBot="1">
      <c r="S4" s="512">
        <v>0</v>
      </c>
      <c r="T4" s="593"/>
    </row>
    <row r="5" spans="1:20" ht="16.5" customHeight="1" thickBot="1">
      <c r="A5" s="575" t="s">
        <v>1265</v>
      </c>
      <c r="B5" s="410"/>
      <c r="C5" s="579" t="s">
        <v>752</v>
      </c>
      <c r="D5" s="350"/>
      <c r="E5" s="577" t="s">
        <v>751</v>
      </c>
      <c r="F5" s="579" t="s">
        <v>1266</v>
      </c>
      <c r="G5" s="585" t="s">
        <v>2056</v>
      </c>
      <c r="H5" s="586"/>
      <c r="I5" s="577" t="s">
        <v>2057</v>
      </c>
      <c r="J5" s="585" t="s">
        <v>2058</v>
      </c>
      <c r="K5" s="586"/>
      <c r="L5" s="577" t="s">
        <v>1996</v>
      </c>
      <c r="M5" s="577" t="s">
        <v>2616</v>
      </c>
      <c r="N5" s="577" t="s">
        <v>2617</v>
      </c>
      <c r="O5" s="579" t="s">
        <v>1267</v>
      </c>
      <c r="P5" s="579" t="s">
        <v>1268</v>
      </c>
      <c r="Q5" s="587" t="s">
        <v>2614</v>
      </c>
      <c r="R5" s="587" t="s">
        <v>2615</v>
      </c>
      <c r="S5" s="587" t="s">
        <v>2618</v>
      </c>
      <c r="T5" s="587" t="s">
        <v>2619</v>
      </c>
    </row>
    <row r="6" spans="1:20" ht="84" customHeight="1" thickBot="1">
      <c r="A6" s="576"/>
      <c r="B6" s="411"/>
      <c r="C6" s="580"/>
      <c r="D6" s="351" t="s">
        <v>578</v>
      </c>
      <c r="E6" s="578"/>
      <c r="F6" s="580"/>
      <c r="G6" s="158" t="s">
        <v>1269</v>
      </c>
      <c r="H6" s="159" t="s">
        <v>1270</v>
      </c>
      <c r="I6" s="578"/>
      <c r="J6" s="160" t="s">
        <v>1271</v>
      </c>
      <c r="K6" s="159" t="s">
        <v>1272</v>
      </c>
      <c r="L6" s="578"/>
      <c r="M6" s="578"/>
      <c r="N6" s="578"/>
      <c r="O6" s="580"/>
      <c r="P6" s="580"/>
      <c r="Q6" s="588"/>
      <c r="R6" s="588"/>
      <c r="S6" s="588"/>
      <c r="T6" s="588"/>
    </row>
    <row r="7" spans="1:20" ht="66" customHeight="1" thickBot="1">
      <c r="A7" s="161">
        <v>1</v>
      </c>
      <c r="B7" s="161">
        <v>2571330192</v>
      </c>
      <c r="C7" s="161" t="s">
        <v>1997</v>
      </c>
      <c r="D7" s="182" t="s">
        <v>2055</v>
      </c>
      <c r="E7" s="162" t="s">
        <v>1998</v>
      </c>
      <c r="F7" s="163" t="s">
        <v>2059</v>
      </c>
      <c r="G7" s="164">
        <v>200</v>
      </c>
      <c r="H7" s="164">
        <v>198</v>
      </c>
      <c r="I7" s="165">
        <v>178</v>
      </c>
      <c r="J7" s="166">
        <v>18</v>
      </c>
      <c r="K7" s="166">
        <v>10</v>
      </c>
      <c r="L7" s="166">
        <v>156</v>
      </c>
      <c r="M7" s="167">
        <v>202.62</v>
      </c>
      <c r="N7" s="167">
        <f>M7*1.22</f>
        <v>247.19640000000001</v>
      </c>
      <c r="O7" s="168"/>
      <c r="P7" s="165" t="s">
        <v>2000</v>
      </c>
      <c r="Q7" s="169">
        <f t="shared" ref="Q7:R12" si="0">M7*8</f>
        <v>1620.96</v>
      </c>
      <c r="R7" s="167">
        <f t="shared" si="0"/>
        <v>1977.5712000000001</v>
      </c>
      <c r="S7" s="169">
        <f>ROUND(T7/1.22,2)</f>
        <v>1620.96</v>
      </c>
      <c r="T7" s="167">
        <f>R7-(R7*$S$4)</f>
        <v>1977.5712000000001</v>
      </c>
    </row>
    <row r="8" spans="1:20" ht="65.25" customHeight="1" thickBot="1">
      <c r="A8" s="170">
        <f t="shared" ref="A8:A16" si="1">A7+1</f>
        <v>2</v>
      </c>
      <c r="B8" s="170">
        <v>2571330193</v>
      </c>
      <c r="C8" s="170" t="s">
        <v>2001</v>
      </c>
      <c r="D8" s="182" t="s">
        <v>2055</v>
      </c>
      <c r="E8" s="171" t="s">
        <v>2002</v>
      </c>
      <c r="F8" s="172" t="s">
        <v>2060</v>
      </c>
      <c r="G8" s="173">
        <v>200</v>
      </c>
      <c r="H8" s="173">
        <v>211.2</v>
      </c>
      <c r="I8" s="174">
        <v>173</v>
      </c>
      <c r="J8" s="175">
        <v>19.5</v>
      </c>
      <c r="K8" s="175">
        <v>16.5</v>
      </c>
      <c r="L8" s="176">
        <v>163</v>
      </c>
      <c r="M8" s="177">
        <v>268.82</v>
      </c>
      <c r="N8" s="167">
        <f t="shared" ref="N8:N43" si="2">M8*1.22</f>
        <v>327.96039999999999</v>
      </c>
      <c r="O8" s="178"/>
      <c r="P8" s="174" t="s">
        <v>2000</v>
      </c>
      <c r="Q8" s="169">
        <f t="shared" si="0"/>
        <v>2150.56</v>
      </c>
      <c r="R8" s="167">
        <f t="shared" si="0"/>
        <v>2623.6831999999999</v>
      </c>
      <c r="S8" s="169">
        <f t="shared" ref="S8:S11" si="3">ROUND(T8/1.22,2)</f>
        <v>2150.56</v>
      </c>
      <c r="T8" s="167">
        <f t="shared" ref="T8:T43" si="4">R8-(R8*$S$4)</f>
        <v>2623.6831999999999</v>
      </c>
    </row>
    <row r="9" spans="1:20" ht="61.5" customHeight="1" thickBot="1">
      <c r="A9" s="164">
        <f t="shared" si="1"/>
        <v>3</v>
      </c>
      <c r="B9" s="164">
        <v>2571330195</v>
      </c>
      <c r="C9" s="164" t="s">
        <v>1273</v>
      </c>
      <c r="D9" s="182" t="s">
        <v>2055</v>
      </c>
      <c r="E9" s="162" t="s">
        <v>2003</v>
      </c>
      <c r="F9" s="163" t="s">
        <v>1999</v>
      </c>
      <c r="G9" s="164">
        <v>200</v>
      </c>
      <c r="H9" s="164">
        <v>207</v>
      </c>
      <c r="I9" s="165">
        <v>178</v>
      </c>
      <c r="J9" s="166">
        <v>18</v>
      </c>
      <c r="K9" s="166">
        <v>13.7</v>
      </c>
      <c r="L9" s="179">
        <v>156</v>
      </c>
      <c r="M9" s="167">
        <v>202.62</v>
      </c>
      <c r="N9" s="167">
        <f t="shared" si="2"/>
        <v>247.19640000000001</v>
      </c>
      <c r="O9" s="168"/>
      <c r="P9" s="165" t="s">
        <v>2000</v>
      </c>
      <c r="Q9" s="169">
        <f t="shared" si="0"/>
        <v>1620.96</v>
      </c>
      <c r="R9" s="167">
        <f t="shared" si="0"/>
        <v>1977.5712000000001</v>
      </c>
      <c r="S9" s="169">
        <f t="shared" si="3"/>
        <v>1620.96</v>
      </c>
      <c r="T9" s="167">
        <f t="shared" si="4"/>
        <v>1977.5712000000001</v>
      </c>
    </row>
    <row r="10" spans="1:20" ht="69" customHeight="1" thickBot="1">
      <c r="A10" s="173">
        <f t="shared" si="1"/>
        <v>4</v>
      </c>
      <c r="B10" s="173">
        <v>2571330196</v>
      </c>
      <c r="C10" s="173" t="s">
        <v>2004</v>
      </c>
      <c r="D10" s="182" t="s">
        <v>2055</v>
      </c>
      <c r="E10" s="172" t="s">
        <v>2005</v>
      </c>
      <c r="F10" s="180" t="s">
        <v>1999</v>
      </c>
      <c r="G10" s="173">
        <v>200</v>
      </c>
      <c r="H10" s="173">
        <v>198</v>
      </c>
      <c r="I10" s="174">
        <v>178</v>
      </c>
      <c r="J10" s="175">
        <v>18</v>
      </c>
      <c r="K10" s="175">
        <v>10</v>
      </c>
      <c r="L10" s="176">
        <v>223</v>
      </c>
      <c r="M10" s="181">
        <v>219.7</v>
      </c>
      <c r="N10" s="167">
        <f t="shared" si="2"/>
        <v>268.03399999999999</v>
      </c>
      <c r="O10" s="178"/>
      <c r="P10" s="174" t="s">
        <v>2000</v>
      </c>
      <c r="Q10" s="169">
        <f t="shared" si="0"/>
        <v>1757.6</v>
      </c>
      <c r="R10" s="167">
        <f t="shared" si="0"/>
        <v>2144.2719999999999</v>
      </c>
      <c r="S10" s="169">
        <f t="shared" si="3"/>
        <v>1757.6</v>
      </c>
      <c r="T10" s="167">
        <f>R10-(R10*$S$4)</f>
        <v>2144.2719999999999</v>
      </c>
    </row>
    <row r="11" spans="1:20" ht="69.75" customHeight="1" thickBot="1">
      <c r="A11" s="161">
        <f t="shared" si="1"/>
        <v>5</v>
      </c>
      <c r="B11" s="161">
        <v>2571330197</v>
      </c>
      <c r="C11" s="161" t="s">
        <v>2006</v>
      </c>
      <c r="D11" s="182" t="s">
        <v>2055</v>
      </c>
      <c r="E11" s="182" t="s">
        <v>2007</v>
      </c>
      <c r="F11" s="183" t="s">
        <v>1999</v>
      </c>
      <c r="G11" s="161">
        <v>200</v>
      </c>
      <c r="H11" s="161">
        <v>206</v>
      </c>
      <c r="I11" s="169">
        <v>178</v>
      </c>
      <c r="J11" s="184">
        <v>18</v>
      </c>
      <c r="K11" s="184">
        <v>13.7</v>
      </c>
      <c r="L11" s="184">
        <v>223</v>
      </c>
      <c r="M11" s="169">
        <v>219.7</v>
      </c>
      <c r="N11" s="167">
        <f t="shared" si="2"/>
        <v>268.03399999999999</v>
      </c>
      <c r="O11" s="185"/>
      <c r="P11" s="169" t="s">
        <v>2000</v>
      </c>
      <c r="Q11" s="169">
        <f t="shared" si="0"/>
        <v>1757.6</v>
      </c>
      <c r="R11" s="167">
        <f t="shared" si="0"/>
        <v>2144.2719999999999</v>
      </c>
      <c r="S11" s="169">
        <f t="shared" si="3"/>
        <v>1757.6</v>
      </c>
      <c r="T11" s="167">
        <f t="shared" si="4"/>
        <v>2144.2719999999999</v>
      </c>
    </row>
    <row r="12" spans="1:20" ht="96" customHeight="1" thickBot="1">
      <c r="A12" s="186">
        <f t="shared" si="1"/>
        <v>6</v>
      </c>
      <c r="B12" s="186">
        <v>2571330198</v>
      </c>
      <c r="C12" s="186" t="s">
        <v>2008</v>
      </c>
      <c r="D12" s="182" t="s">
        <v>2055</v>
      </c>
      <c r="E12" s="187">
        <v>19848</v>
      </c>
      <c r="F12" s="220" t="s">
        <v>2009</v>
      </c>
      <c r="G12" s="186">
        <v>200</v>
      </c>
      <c r="H12" s="186">
        <v>196</v>
      </c>
      <c r="I12" s="188">
        <v>197</v>
      </c>
      <c r="J12" s="189">
        <v>18.3</v>
      </c>
      <c r="K12" s="189">
        <v>7.5</v>
      </c>
      <c r="L12" s="190">
        <v>220</v>
      </c>
      <c r="M12" s="191">
        <v>343.06</v>
      </c>
      <c r="N12" s="167">
        <f t="shared" si="2"/>
        <v>418.53319999999997</v>
      </c>
      <c r="O12" s="192"/>
      <c r="P12" s="591" t="s">
        <v>2010</v>
      </c>
      <c r="Q12" s="583">
        <f t="shared" si="0"/>
        <v>2744.48</v>
      </c>
      <c r="R12" s="581">
        <f t="shared" si="0"/>
        <v>3348.2655999999997</v>
      </c>
      <c r="S12" s="583">
        <f>T12/1.22</f>
        <v>2744.48</v>
      </c>
      <c r="T12" s="581">
        <f t="shared" si="4"/>
        <v>3348.2655999999997</v>
      </c>
    </row>
    <row r="13" spans="1:20" ht="95.25" customHeight="1" thickBot="1">
      <c r="A13" s="193">
        <f t="shared" si="1"/>
        <v>7</v>
      </c>
      <c r="B13" s="173">
        <v>2571330199</v>
      </c>
      <c r="C13" s="173" t="s">
        <v>1274</v>
      </c>
      <c r="D13" s="182" t="s">
        <v>2055</v>
      </c>
      <c r="E13" s="172">
        <v>19847</v>
      </c>
      <c r="F13" s="220" t="s">
        <v>2009</v>
      </c>
      <c r="G13" s="193">
        <v>200</v>
      </c>
      <c r="H13" s="193">
        <v>209</v>
      </c>
      <c r="I13" s="194">
        <v>197</v>
      </c>
      <c r="J13" s="195">
        <v>18.5</v>
      </c>
      <c r="K13" s="195">
        <v>14.3</v>
      </c>
      <c r="L13" s="196">
        <v>220</v>
      </c>
      <c r="M13" s="177">
        <v>343.06</v>
      </c>
      <c r="N13" s="167">
        <f t="shared" si="2"/>
        <v>418.53319999999997</v>
      </c>
      <c r="O13" s="178"/>
      <c r="P13" s="592"/>
      <c r="Q13" s="596"/>
      <c r="R13" s="582"/>
      <c r="S13" s="596">
        <f t="shared" ref="S13:S43" si="5">T13/1.2</f>
        <v>0</v>
      </c>
      <c r="T13" s="582">
        <f t="shared" si="4"/>
        <v>0</v>
      </c>
    </row>
    <row r="14" spans="1:20" ht="69" customHeight="1" thickBot="1">
      <c r="A14" s="161">
        <f t="shared" si="1"/>
        <v>8</v>
      </c>
      <c r="B14" s="161">
        <v>2571330200</v>
      </c>
      <c r="C14" s="161" t="s">
        <v>2011</v>
      </c>
      <c r="D14" s="182" t="s">
        <v>2055</v>
      </c>
      <c r="E14" s="182">
        <v>1958019706</v>
      </c>
      <c r="F14" s="183" t="s">
        <v>2012</v>
      </c>
      <c r="G14" s="161">
        <v>200</v>
      </c>
      <c r="H14" s="161">
        <v>207</v>
      </c>
      <c r="I14" s="169">
        <v>178</v>
      </c>
      <c r="J14" s="184">
        <v>18</v>
      </c>
      <c r="K14" s="184">
        <v>13.7</v>
      </c>
      <c r="L14" s="184">
        <v>163</v>
      </c>
      <c r="M14" s="169">
        <v>185.05</v>
      </c>
      <c r="N14" s="167">
        <f t="shared" si="2"/>
        <v>225.761</v>
      </c>
      <c r="O14" s="168"/>
      <c r="P14" s="165" t="s">
        <v>2000</v>
      </c>
      <c r="Q14" s="169">
        <f t="shared" ref="Q14:R39" si="6">M14*8</f>
        <v>1480.4</v>
      </c>
      <c r="R14" s="167">
        <f t="shared" si="6"/>
        <v>1806.088</v>
      </c>
      <c r="S14" s="169">
        <f>T14/1.22</f>
        <v>1480.4</v>
      </c>
      <c r="T14" s="167">
        <f t="shared" si="4"/>
        <v>1806.088</v>
      </c>
    </row>
    <row r="15" spans="1:20" ht="60.75" thickBot="1">
      <c r="A15" s="173">
        <f t="shared" si="1"/>
        <v>9</v>
      </c>
      <c r="B15" s="173">
        <v>2571330201</v>
      </c>
      <c r="C15" s="173" t="s">
        <v>2013</v>
      </c>
      <c r="D15" s="182" t="s">
        <v>2055</v>
      </c>
      <c r="E15" s="172">
        <v>19579</v>
      </c>
      <c r="F15" s="180" t="s">
        <v>2012</v>
      </c>
      <c r="G15" s="173">
        <v>200</v>
      </c>
      <c r="H15" s="173">
        <v>200</v>
      </c>
      <c r="I15" s="174">
        <v>213</v>
      </c>
      <c r="J15" s="175">
        <v>18</v>
      </c>
      <c r="K15" s="175">
        <v>8</v>
      </c>
      <c r="L15" s="176">
        <v>163</v>
      </c>
      <c r="M15" s="181">
        <v>258.94</v>
      </c>
      <c r="N15" s="167">
        <f t="shared" si="2"/>
        <v>315.90679999999998</v>
      </c>
      <c r="O15" s="178"/>
      <c r="P15" s="188" t="s">
        <v>2000</v>
      </c>
      <c r="Q15" s="169">
        <f t="shared" si="6"/>
        <v>2071.52</v>
      </c>
      <c r="R15" s="167">
        <f t="shared" si="6"/>
        <v>2527.2543999999998</v>
      </c>
      <c r="S15" s="169">
        <f>T15/1.22</f>
        <v>2071.52</v>
      </c>
      <c r="T15" s="167">
        <f t="shared" si="4"/>
        <v>2527.2543999999998</v>
      </c>
    </row>
    <row r="16" spans="1:20" ht="66.75" customHeight="1" thickBot="1">
      <c r="A16" s="164">
        <f t="shared" si="1"/>
        <v>10</v>
      </c>
      <c r="B16" s="164">
        <v>2571330202</v>
      </c>
      <c r="C16" s="164" t="s">
        <v>1275</v>
      </c>
      <c r="D16" s="182" t="s">
        <v>2055</v>
      </c>
      <c r="E16" s="197">
        <v>19496</v>
      </c>
      <c r="F16" s="198" t="s">
        <v>2014</v>
      </c>
      <c r="G16" s="165">
        <v>200</v>
      </c>
      <c r="H16" s="165">
        <v>207</v>
      </c>
      <c r="I16" s="165">
        <v>178</v>
      </c>
      <c r="J16" s="165">
        <v>18</v>
      </c>
      <c r="K16" s="165">
        <v>13.7</v>
      </c>
      <c r="L16" s="165">
        <v>223</v>
      </c>
      <c r="M16" s="169">
        <v>187.15</v>
      </c>
      <c r="N16" s="167">
        <f t="shared" si="2"/>
        <v>228.32300000000001</v>
      </c>
      <c r="O16" s="199"/>
      <c r="P16" s="197" t="s">
        <v>2000</v>
      </c>
      <c r="Q16" s="169">
        <f t="shared" si="6"/>
        <v>1497.2</v>
      </c>
      <c r="R16" s="167">
        <f t="shared" si="6"/>
        <v>1826.5840000000001</v>
      </c>
      <c r="S16" s="169">
        <f>T16/1.22</f>
        <v>1497.2</v>
      </c>
      <c r="T16" s="167">
        <f t="shared" si="4"/>
        <v>1826.5840000000001</v>
      </c>
    </row>
    <row r="17" spans="1:20" ht="62.25" customHeight="1" thickBot="1">
      <c r="A17" s="186">
        <v>11</v>
      </c>
      <c r="B17" s="186"/>
      <c r="C17" s="186" t="s">
        <v>2503</v>
      </c>
      <c r="D17" s="182" t="s">
        <v>2055</v>
      </c>
      <c r="E17" s="197">
        <v>19496</v>
      </c>
      <c r="F17" s="198" t="s">
        <v>2014</v>
      </c>
      <c r="G17" s="165">
        <v>200</v>
      </c>
      <c r="H17" s="165">
        <v>207</v>
      </c>
      <c r="I17" s="165">
        <v>178</v>
      </c>
      <c r="J17" s="165">
        <v>18</v>
      </c>
      <c r="K17" s="165">
        <v>13.7</v>
      </c>
      <c r="L17" s="165">
        <v>223</v>
      </c>
      <c r="M17" s="169">
        <v>224.63</v>
      </c>
      <c r="N17" s="167">
        <f t="shared" si="2"/>
        <v>274.04859999999996</v>
      </c>
      <c r="O17" s="200"/>
      <c r="P17" s="197" t="s">
        <v>2000</v>
      </c>
      <c r="Q17" s="169">
        <f t="shared" si="6"/>
        <v>1797.04</v>
      </c>
      <c r="R17" s="167">
        <f t="shared" si="6"/>
        <v>2192.3887999999997</v>
      </c>
      <c r="S17" s="169">
        <f>T17/1.22</f>
        <v>1797.0399999999997</v>
      </c>
      <c r="T17" s="167">
        <f t="shared" si="4"/>
        <v>2192.3887999999997</v>
      </c>
    </row>
    <row r="18" spans="1:20" ht="65.25" customHeight="1" thickBot="1">
      <c r="A18" s="186">
        <v>12</v>
      </c>
      <c r="B18" s="186"/>
      <c r="C18" s="186" t="s">
        <v>2015</v>
      </c>
      <c r="D18" s="182" t="s">
        <v>2055</v>
      </c>
      <c r="E18" s="197">
        <v>19496</v>
      </c>
      <c r="F18" s="198" t="s">
        <v>2014</v>
      </c>
      <c r="G18" s="165">
        <v>200</v>
      </c>
      <c r="H18" s="165">
        <v>207</v>
      </c>
      <c r="I18" s="165">
        <v>178</v>
      </c>
      <c r="J18" s="165">
        <v>18</v>
      </c>
      <c r="K18" s="165">
        <v>13.7</v>
      </c>
      <c r="L18" s="165">
        <v>223</v>
      </c>
      <c r="M18" s="167">
        <v>211.42</v>
      </c>
      <c r="N18" s="167">
        <f t="shared" si="2"/>
        <v>257.93239999999997</v>
      </c>
      <c r="O18" s="199"/>
      <c r="P18" s="197" t="s">
        <v>2000</v>
      </c>
      <c r="Q18" s="167">
        <f t="shared" si="6"/>
        <v>1691.36</v>
      </c>
      <c r="R18" s="167">
        <f t="shared" si="6"/>
        <v>2063.4591999999998</v>
      </c>
      <c r="S18" s="169">
        <f t="shared" ref="S18:S39" si="7">T18/1.22</f>
        <v>1691.36</v>
      </c>
      <c r="T18" s="167">
        <f t="shared" si="4"/>
        <v>2063.4591999999998</v>
      </c>
    </row>
    <row r="19" spans="1:20" ht="68.25" customHeight="1" thickBot="1">
      <c r="A19" s="186">
        <v>13</v>
      </c>
      <c r="B19" s="186"/>
      <c r="C19" s="186" t="s">
        <v>2504</v>
      </c>
      <c r="D19" s="182" t="s">
        <v>2055</v>
      </c>
      <c r="E19" s="197">
        <v>19496</v>
      </c>
      <c r="F19" s="198" t="s">
        <v>2014</v>
      </c>
      <c r="G19" s="165">
        <v>200</v>
      </c>
      <c r="H19" s="165">
        <v>207</v>
      </c>
      <c r="I19" s="165">
        <v>178</v>
      </c>
      <c r="J19" s="165">
        <v>18</v>
      </c>
      <c r="K19" s="165">
        <v>13.7</v>
      </c>
      <c r="L19" s="165">
        <v>223</v>
      </c>
      <c r="M19" s="169">
        <v>253.7</v>
      </c>
      <c r="N19" s="167">
        <f t="shared" si="2"/>
        <v>309.51399999999995</v>
      </c>
      <c r="O19" s="200"/>
      <c r="P19" s="197" t="s">
        <v>2000</v>
      </c>
      <c r="Q19" s="169">
        <f t="shared" si="6"/>
        <v>2029.6</v>
      </c>
      <c r="R19" s="167">
        <f t="shared" si="6"/>
        <v>2476.1119999999996</v>
      </c>
      <c r="S19" s="169">
        <f t="shared" si="7"/>
        <v>2029.5999999999997</v>
      </c>
      <c r="T19" s="167">
        <f t="shared" si="4"/>
        <v>2476.1119999999996</v>
      </c>
    </row>
    <row r="20" spans="1:20" ht="64.5" customHeight="1" thickBot="1">
      <c r="A20" s="186">
        <v>14</v>
      </c>
      <c r="B20" s="186">
        <v>2571330203</v>
      </c>
      <c r="C20" s="186" t="s">
        <v>2016</v>
      </c>
      <c r="D20" s="182" t="s">
        <v>2055</v>
      </c>
      <c r="E20" s="187">
        <v>19495</v>
      </c>
      <c r="F20" s="201" t="s">
        <v>2014</v>
      </c>
      <c r="G20" s="188">
        <v>200</v>
      </c>
      <c r="H20" s="188">
        <v>207</v>
      </c>
      <c r="I20" s="188">
        <v>178</v>
      </c>
      <c r="J20" s="188">
        <v>18</v>
      </c>
      <c r="K20" s="188">
        <v>13.7</v>
      </c>
      <c r="L20" s="188">
        <v>183</v>
      </c>
      <c r="M20" s="202">
        <v>173.03</v>
      </c>
      <c r="N20" s="167">
        <f t="shared" si="2"/>
        <v>211.0966</v>
      </c>
      <c r="O20" s="203"/>
      <c r="P20" s="357" t="s">
        <v>2000</v>
      </c>
      <c r="Q20" s="167">
        <f t="shared" si="6"/>
        <v>1384.24</v>
      </c>
      <c r="R20" s="167">
        <f t="shared" si="6"/>
        <v>1688.7728</v>
      </c>
      <c r="S20" s="169">
        <f t="shared" si="7"/>
        <v>1384.24</v>
      </c>
      <c r="T20" s="167">
        <f t="shared" si="4"/>
        <v>1688.7728</v>
      </c>
    </row>
    <row r="21" spans="1:20" ht="57" customHeight="1" thickBot="1">
      <c r="A21" s="186">
        <v>15</v>
      </c>
      <c r="B21" s="186"/>
      <c r="C21" s="186" t="s">
        <v>2017</v>
      </c>
      <c r="D21" s="182" t="s">
        <v>2055</v>
      </c>
      <c r="E21" s="187">
        <v>19495</v>
      </c>
      <c r="F21" s="201" t="s">
        <v>2014</v>
      </c>
      <c r="G21" s="188">
        <v>200</v>
      </c>
      <c r="H21" s="188">
        <v>207</v>
      </c>
      <c r="I21" s="188">
        <v>178</v>
      </c>
      <c r="J21" s="188">
        <v>18</v>
      </c>
      <c r="K21" s="188">
        <v>13.7</v>
      </c>
      <c r="L21" s="188">
        <v>183</v>
      </c>
      <c r="M21" s="191">
        <v>210.93</v>
      </c>
      <c r="N21" s="167">
        <f t="shared" si="2"/>
        <v>257.33460000000002</v>
      </c>
      <c r="O21" s="204"/>
      <c r="P21" s="357" t="s">
        <v>2000</v>
      </c>
      <c r="Q21" s="169">
        <f t="shared" si="6"/>
        <v>1687.44</v>
      </c>
      <c r="R21" s="167">
        <f t="shared" si="6"/>
        <v>2058.6768000000002</v>
      </c>
      <c r="S21" s="169">
        <f t="shared" si="7"/>
        <v>1687.4400000000003</v>
      </c>
      <c r="T21" s="167">
        <f t="shared" si="4"/>
        <v>2058.6768000000002</v>
      </c>
    </row>
    <row r="22" spans="1:20" ht="64.5" customHeight="1" thickBot="1">
      <c r="A22" s="186">
        <v>16</v>
      </c>
      <c r="B22" s="186"/>
      <c r="C22" s="186" t="s">
        <v>2018</v>
      </c>
      <c r="D22" s="182" t="s">
        <v>2055</v>
      </c>
      <c r="E22" s="187">
        <v>19495</v>
      </c>
      <c r="F22" s="201" t="s">
        <v>2014</v>
      </c>
      <c r="G22" s="188">
        <v>200</v>
      </c>
      <c r="H22" s="188">
        <v>207</v>
      </c>
      <c r="I22" s="188">
        <v>178</v>
      </c>
      <c r="J22" s="188">
        <v>18</v>
      </c>
      <c r="K22" s="188">
        <v>13.7</v>
      </c>
      <c r="L22" s="188">
        <v>183</v>
      </c>
      <c r="M22" s="191">
        <v>203.87</v>
      </c>
      <c r="N22" s="167">
        <f t="shared" si="2"/>
        <v>248.72139999999999</v>
      </c>
      <c r="O22" s="203"/>
      <c r="P22" s="357" t="s">
        <v>2000</v>
      </c>
      <c r="Q22" s="169">
        <f t="shared" si="6"/>
        <v>1630.96</v>
      </c>
      <c r="R22" s="167">
        <f t="shared" si="6"/>
        <v>1989.7711999999999</v>
      </c>
      <c r="S22" s="169">
        <f t="shared" si="7"/>
        <v>1630.96</v>
      </c>
      <c r="T22" s="167">
        <f t="shared" si="4"/>
        <v>1989.7711999999999</v>
      </c>
    </row>
    <row r="23" spans="1:20" ht="63.75" customHeight="1" thickBot="1">
      <c r="A23" s="186">
        <v>17</v>
      </c>
      <c r="B23" s="186"/>
      <c r="C23" s="186" t="s">
        <v>2019</v>
      </c>
      <c r="D23" s="182" t="s">
        <v>2055</v>
      </c>
      <c r="E23" s="187">
        <v>19495</v>
      </c>
      <c r="F23" s="201" t="s">
        <v>2014</v>
      </c>
      <c r="G23" s="188">
        <v>200</v>
      </c>
      <c r="H23" s="188">
        <v>207</v>
      </c>
      <c r="I23" s="188">
        <v>178</v>
      </c>
      <c r="J23" s="188">
        <v>18</v>
      </c>
      <c r="K23" s="188">
        <v>13.7</v>
      </c>
      <c r="L23" s="188">
        <v>183</v>
      </c>
      <c r="M23" s="202">
        <v>238.04</v>
      </c>
      <c r="N23" s="167">
        <f t="shared" si="2"/>
        <v>290.40879999999999</v>
      </c>
      <c r="O23" s="204"/>
      <c r="P23" s="357" t="s">
        <v>2000</v>
      </c>
      <c r="Q23" s="167">
        <f t="shared" si="6"/>
        <v>1904.32</v>
      </c>
      <c r="R23" s="167">
        <f t="shared" si="6"/>
        <v>2323.2703999999999</v>
      </c>
      <c r="S23" s="169">
        <f t="shared" si="7"/>
        <v>1904.32</v>
      </c>
      <c r="T23" s="167">
        <f t="shared" si="4"/>
        <v>2323.2703999999999</v>
      </c>
    </row>
    <row r="24" spans="1:20" ht="65.25" customHeight="1" thickBot="1">
      <c r="A24" s="161">
        <v>18</v>
      </c>
      <c r="B24" s="161">
        <v>2571330204</v>
      </c>
      <c r="C24" s="161" t="s">
        <v>2020</v>
      </c>
      <c r="D24" s="182" t="s">
        <v>2055</v>
      </c>
      <c r="E24" s="182">
        <v>19384</v>
      </c>
      <c r="F24" s="182" t="s">
        <v>2021</v>
      </c>
      <c r="G24" s="161">
        <v>185</v>
      </c>
      <c r="H24" s="161">
        <v>193.5</v>
      </c>
      <c r="I24" s="169">
        <v>190</v>
      </c>
      <c r="J24" s="184">
        <v>16.5</v>
      </c>
      <c r="K24" s="184">
        <v>12.5</v>
      </c>
      <c r="L24" s="184">
        <v>178</v>
      </c>
      <c r="M24" s="202">
        <v>234.87</v>
      </c>
      <c r="N24" s="167">
        <f t="shared" si="2"/>
        <v>286.54140000000001</v>
      </c>
      <c r="O24" s="205"/>
      <c r="P24" s="206" t="s">
        <v>2000</v>
      </c>
      <c r="Q24" s="167">
        <f t="shared" si="6"/>
        <v>1878.96</v>
      </c>
      <c r="R24" s="167">
        <f t="shared" si="6"/>
        <v>2292.3312000000001</v>
      </c>
      <c r="S24" s="169">
        <f t="shared" si="7"/>
        <v>1878.96</v>
      </c>
      <c r="T24" s="167">
        <f t="shared" si="4"/>
        <v>2292.3312000000001</v>
      </c>
    </row>
    <row r="25" spans="1:20" ht="75" customHeight="1" thickBot="1">
      <c r="A25" s="215">
        <v>19</v>
      </c>
      <c r="B25" s="215">
        <v>2571330205</v>
      </c>
      <c r="C25" s="215" t="s">
        <v>1991</v>
      </c>
      <c r="D25" s="182" t="s">
        <v>2055</v>
      </c>
      <c r="E25" s="216">
        <v>19032</v>
      </c>
      <c r="F25" s="216" t="s">
        <v>2022</v>
      </c>
      <c r="G25" s="215">
        <v>206</v>
      </c>
      <c r="H25" s="215">
        <v>210</v>
      </c>
      <c r="I25" s="217">
        <v>205</v>
      </c>
      <c r="J25" s="179">
        <v>17.5</v>
      </c>
      <c r="K25" s="179">
        <v>11.5</v>
      </c>
      <c r="L25" s="179">
        <v>180</v>
      </c>
      <c r="M25" s="218">
        <v>204.95</v>
      </c>
      <c r="N25" s="167">
        <f t="shared" si="2"/>
        <v>250.03899999999999</v>
      </c>
      <c r="O25" s="219"/>
      <c r="P25" s="217" t="s">
        <v>2000</v>
      </c>
      <c r="Q25" s="217">
        <f t="shared" si="6"/>
        <v>1639.6</v>
      </c>
      <c r="R25" s="218">
        <f t="shared" si="6"/>
        <v>2000.3119999999999</v>
      </c>
      <c r="S25" s="169">
        <f t="shared" si="7"/>
        <v>1639.6</v>
      </c>
      <c r="T25" s="218">
        <f t="shared" si="4"/>
        <v>2000.3119999999999</v>
      </c>
    </row>
    <row r="26" spans="1:20" ht="70.5" customHeight="1" thickBot="1">
      <c r="A26" s="161">
        <v>20</v>
      </c>
      <c r="B26" s="161"/>
      <c r="C26" s="161" t="s">
        <v>2023</v>
      </c>
      <c r="D26" s="182" t="s">
        <v>2055</v>
      </c>
      <c r="E26" s="182">
        <v>19032</v>
      </c>
      <c r="F26" s="182" t="s">
        <v>2022</v>
      </c>
      <c r="G26" s="161">
        <v>206</v>
      </c>
      <c r="H26" s="161">
        <v>210</v>
      </c>
      <c r="I26" s="169">
        <v>205</v>
      </c>
      <c r="J26" s="184">
        <v>17.5</v>
      </c>
      <c r="K26" s="184">
        <v>11.5</v>
      </c>
      <c r="L26" s="184">
        <v>180</v>
      </c>
      <c r="M26" s="167">
        <v>241.9</v>
      </c>
      <c r="N26" s="167">
        <f t="shared" si="2"/>
        <v>295.11799999999999</v>
      </c>
      <c r="O26" s="207"/>
      <c r="P26" s="169" t="s">
        <v>2000</v>
      </c>
      <c r="Q26" s="167">
        <f t="shared" si="6"/>
        <v>1935.2</v>
      </c>
      <c r="R26" s="167">
        <f t="shared" si="6"/>
        <v>2360.944</v>
      </c>
      <c r="S26" s="169">
        <f t="shared" si="7"/>
        <v>1935.2</v>
      </c>
      <c r="T26" s="167">
        <f t="shared" si="4"/>
        <v>2360.944</v>
      </c>
    </row>
    <row r="27" spans="1:20" ht="68.25" customHeight="1" thickBot="1">
      <c r="A27" s="161">
        <v>21</v>
      </c>
      <c r="B27" s="161">
        <v>2571330209</v>
      </c>
      <c r="C27" s="161" t="s">
        <v>2024</v>
      </c>
      <c r="D27" s="182" t="s">
        <v>2055</v>
      </c>
      <c r="E27" s="182">
        <v>19032</v>
      </c>
      <c r="F27" s="182" t="s">
        <v>2022</v>
      </c>
      <c r="G27" s="161">
        <v>206</v>
      </c>
      <c r="H27" s="161">
        <v>210</v>
      </c>
      <c r="I27" s="169">
        <v>205</v>
      </c>
      <c r="J27" s="184">
        <v>17.5</v>
      </c>
      <c r="K27" s="184">
        <v>11.5</v>
      </c>
      <c r="L27" s="184">
        <v>180</v>
      </c>
      <c r="M27" s="167">
        <v>209.45</v>
      </c>
      <c r="N27" s="167">
        <f t="shared" si="2"/>
        <v>255.52899999999997</v>
      </c>
      <c r="O27" s="185"/>
      <c r="P27" s="169" t="s">
        <v>2000</v>
      </c>
      <c r="Q27" s="167">
        <f t="shared" si="6"/>
        <v>1675.6</v>
      </c>
      <c r="R27" s="167">
        <f t="shared" si="6"/>
        <v>2044.2319999999997</v>
      </c>
      <c r="S27" s="169">
        <f t="shared" si="7"/>
        <v>1675.6</v>
      </c>
      <c r="T27" s="167">
        <f t="shared" si="4"/>
        <v>2044.2319999999997</v>
      </c>
    </row>
    <row r="28" spans="1:20" ht="66" customHeight="1" thickBot="1">
      <c r="A28" s="161">
        <v>22</v>
      </c>
      <c r="B28" s="161"/>
      <c r="C28" s="161" t="s">
        <v>2025</v>
      </c>
      <c r="D28" s="182" t="s">
        <v>2055</v>
      </c>
      <c r="E28" s="182">
        <v>19032</v>
      </c>
      <c r="F28" s="182" t="s">
        <v>2022</v>
      </c>
      <c r="G28" s="161">
        <v>206</v>
      </c>
      <c r="H28" s="161">
        <v>210</v>
      </c>
      <c r="I28" s="169">
        <v>205</v>
      </c>
      <c r="J28" s="184">
        <v>17.5</v>
      </c>
      <c r="K28" s="184">
        <v>11.5</v>
      </c>
      <c r="L28" s="184">
        <v>180</v>
      </c>
      <c r="M28" s="167">
        <v>247.35</v>
      </c>
      <c r="N28" s="167">
        <f t="shared" si="2"/>
        <v>301.767</v>
      </c>
      <c r="O28" s="207"/>
      <c r="P28" s="169" t="s">
        <v>2000</v>
      </c>
      <c r="Q28" s="167">
        <f t="shared" si="6"/>
        <v>1978.8</v>
      </c>
      <c r="R28" s="167">
        <f t="shared" si="6"/>
        <v>2414.136</v>
      </c>
      <c r="S28" s="169">
        <f t="shared" si="7"/>
        <v>1978.8</v>
      </c>
      <c r="T28" s="167">
        <f t="shared" si="4"/>
        <v>2414.136</v>
      </c>
    </row>
    <row r="29" spans="1:20" ht="45.75" thickBot="1">
      <c r="A29" s="161">
        <v>23</v>
      </c>
      <c r="B29" s="161">
        <v>2571330210</v>
      </c>
      <c r="C29" s="161" t="s">
        <v>2026</v>
      </c>
      <c r="D29" s="182" t="s">
        <v>2055</v>
      </c>
      <c r="E29" s="182">
        <v>19032</v>
      </c>
      <c r="F29" s="182" t="s">
        <v>2022</v>
      </c>
      <c r="G29" s="161">
        <v>206</v>
      </c>
      <c r="H29" s="161">
        <v>210</v>
      </c>
      <c r="I29" s="169">
        <v>205</v>
      </c>
      <c r="J29" s="184">
        <v>17.5</v>
      </c>
      <c r="K29" s="184">
        <v>11.5</v>
      </c>
      <c r="L29" s="184">
        <v>180</v>
      </c>
      <c r="M29" s="167">
        <v>206.65</v>
      </c>
      <c r="N29" s="167">
        <f t="shared" si="2"/>
        <v>252.113</v>
      </c>
      <c r="O29" s="185"/>
      <c r="P29" s="169" t="s">
        <v>2000</v>
      </c>
      <c r="Q29" s="167">
        <f t="shared" si="6"/>
        <v>1653.2</v>
      </c>
      <c r="R29" s="167">
        <f t="shared" si="6"/>
        <v>2016.904</v>
      </c>
      <c r="S29" s="169">
        <f t="shared" si="7"/>
        <v>1653.2</v>
      </c>
      <c r="T29" s="167">
        <f t="shared" si="4"/>
        <v>2016.904</v>
      </c>
    </row>
    <row r="30" spans="1:20" ht="45.75" thickBot="1">
      <c r="A30" s="161">
        <v>24</v>
      </c>
      <c r="B30" s="161"/>
      <c r="C30" s="161" t="s">
        <v>2027</v>
      </c>
      <c r="D30" s="182" t="s">
        <v>2055</v>
      </c>
      <c r="E30" s="182">
        <v>19032</v>
      </c>
      <c r="F30" s="182" t="s">
        <v>2022</v>
      </c>
      <c r="G30" s="161">
        <v>206</v>
      </c>
      <c r="H30" s="161">
        <v>210</v>
      </c>
      <c r="I30" s="169">
        <v>205</v>
      </c>
      <c r="J30" s="184">
        <v>17.5</v>
      </c>
      <c r="K30" s="184">
        <v>11.5</v>
      </c>
      <c r="L30" s="184">
        <v>180</v>
      </c>
      <c r="M30" s="167">
        <v>241.24</v>
      </c>
      <c r="N30" s="167">
        <f t="shared" si="2"/>
        <v>294.31279999999998</v>
      </c>
      <c r="O30" s="207"/>
      <c r="P30" s="169" t="s">
        <v>2000</v>
      </c>
      <c r="Q30" s="167">
        <f t="shared" si="6"/>
        <v>1929.92</v>
      </c>
      <c r="R30" s="167">
        <f t="shared" si="6"/>
        <v>2354.5023999999999</v>
      </c>
      <c r="S30" s="169">
        <f t="shared" si="7"/>
        <v>1929.9199999999998</v>
      </c>
      <c r="T30" s="167">
        <f t="shared" si="4"/>
        <v>2354.5023999999999</v>
      </c>
    </row>
    <row r="31" spans="1:20" ht="60.75" customHeight="1" thickBot="1">
      <c r="A31" s="161">
        <v>25</v>
      </c>
      <c r="B31" s="161">
        <v>2571330257</v>
      </c>
      <c r="C31" s="161" t="s">
        <v>2028</v>
      </c>
      <c r="D31" s="182" t="s">
        <v>2055</v>
      </c>
      <c r="E31" s="182">
        <v>8982054570</v>
      </c>
      <c r="F31" s="182" t="s">
        <v>2029</v>
      </c>
      <c r="G31" s="161">
        <v>157</v>
      </c>
      <c r="H31" s="161">
        <v>160</v>
      </c>
      <c r="I31" s="169">
        <v>141</v>
      </c>
      <c r="J31" s="184">
        <v>16</v>
      </c>
      <c r="K31" s="184">
        <v>12</v>
      </c>
      <c r="L31" s="184">
        <v>130</v>
      </c>
      <c r="M31" s="167">
        <v>863.39</v>
      </c>
      <c r="N31" s="167">
        <f t="shared" si="2"/>
        <v>1053.3358000000001</v>
      </c>
      <c r="O31" s="185"/>
      <c r="P31" s="169" t="s">
        <v>2000</v>
      </c>
      <c r="Q31" s="167">
        <f t="shared" si="6"/>
        <v>6907.12</v>
      </c>
      <c r="R31" s="167">
        <f t="shared" si="6"/>
        <v>8426.6864000000005</v>
      </c>
      <c r="S31" s="169">
        <f t="shared" si="7"/>
        <v>6907.1200000000008</v>
      </c>
      <c r="T31" s="167">
        <f t="shared" si="4"/>
        <v>8426.6864000000005</v>
      </c>
    </row>
    <row r="32" spans="1:20" ht="63" customHeight="1" thickBot="1">
      <c r="A32" s="161">
        <v>26</v>
      </c>
      <c r="B32" s="170">
        <v>2571330223</v>
      </c>
      <c r="C32" s="170" t="s">
        <v>2030</v>
      </c>
      <c r="D32" s="182" t="s">
        <v>2055</v>
      </c>
      <c r="E32" s="171">
        <v>19486</v>
      </c>
      <c r="F32" s="171" t="s">
        <v>2031</v>
      </c>
      <c r="G32" s="170">
        <v>200</v>
      </c>
      <c r="H32" s="170">
        <v>205</v>
      </c>
      <c r="I32" s="177">
        <v>178</v>
      </c>
      <c r="J32" s="208">
        <v>18</v>
      </c>
      <c r="K32" s="208">
        <v>14</v>
      </c>
      <c r="L32" s="208">
        <v>163</v>
      </c>
      <c r="M32" s="167">
        <v>179.18</v>
      </c>
      <c r="N32" s="167">
        <f t="shared" si="2"/>
        <v>218.59960000000001</v>
      </c>
      <c r="O32" s="178"/>
      <c r="P32" s="174" t="s">
        <v>2000</v>
      </c>
      <c r="Q32" s="167">
        <f t="shared" si="6"/>
        <v>1433.44</v>
      </c>
      <c r="R32" s="167">
        <f t="shared" si="6"/>
        <v>1748.7968000000001</v>
      </c>
      <c r="S32" s="169">
        <f t="shared" si="7"/>
        <v>1433.44</v>
      </c>
      <c r="T32" s="167">
        <f t="shared" si="4"/>
        <v>1748.7968000000001</v>
      </c>
    </row>
    <row r="33" spans="1:20" ht="62.25" customHeight="1" thickBot="1">
      <c r="A33" s="161">
        <f>A32+1</f>
        <v>27</v>
      </c>
      <c r="B33" s="161">
        <v>2571330225</v>
      </c>
      <c r="C33" s="161" t="s">
        <v>2032</v>
      </c>
      <c r="D33" s="182" t="s">
        <v>2055</v>
      </c>
      <c r="E33" s="182">
        <v>19487</v>
      </c>
      <c r="F33" s="182" t="s">
        <v>2033</v>
      </c>
      <c r="G33" s="161">
        <v>200</v>
      </c>
      <c r="H33" s="161">
        <v>205</v>
      </c>
      <c r="I33" s="169">
        <v>178</v>
      </c>
      <c r="J33" s="184">
        <v>18</v>
      </c>
      <c r="K33" s="184">
        <v>14</v>
      </c>
      <c r="L33" s="184">
        <v>183</v>
      </c>
      <c r="M33" s="191">
        <v>179.18</v>
      </c>
      <c r="N33" s="167">
        <f t="shared" si="2"/>
        <v>218.59960000000001</v>
      </c>
      <c r="O33" s="199"/>
      <c r="P33" s="165" t="s">
        <v>2000</v>
      </c>
      <c r="Q33" s="167">
        <f t="shared" si="6"/>
        <v>1433.44</v>
      </c>
      <c r="R33" s="167">
        <f t="shared" si="6"/>
        <v>1748.7968000000001</v>
      </c>
      <c r="S33" s="169">
        <f t="shared" si="7"/>
        <v>1433.44</v>
      </c>
      <c r="T33" s="167">
        <f t="shared" si="4"/>
        <v>1748.7968000000001</v>
      </c>
    </row>
    <row r="34" spans="1:20" ht="56.25" customHeight="1" thickBot="1">
      <c r="A34" s="161">
        <f>A33+1</f>
        <v>28</v>
      </c>
      <c r="B34" s="161">
        <v>2571330227</v>
      </c>
      <c r="C34" s="161" t="s">
        <v>2034</v>
      </c>
      <c r="D34" s="182" t="s">
        <v>2055</v>
      </c>
      <c r="E34" s="182">
        <v>19488</v>
      </c>
      <c r="F34" s="182" t="s">
        <v>2033</v>
      </c>
      <c r="G34" s="161">
        <v>200</v>
      </c>
      <c r="H34" s="161">
        <v>205</v>
      </c>
      <c r="I34" s="169">
        <v>178</v>
      </c>
      <c r="J34" s="184">
        <v>18</v>
      </c>
      <c r="K34" s="184">
        <v>14</v>
      </c>
      <c r="L34" s="184">
        <v>223</v>
      </c>
      <c r="M34" s="169">
        <v>196.89</v>
      </c>
      <c r="N34" s="167">
        <f t="shared" si="2"/>
        <v>240.20579999999998</v>
      </c>
      <c r="O34" s="199"/>
      <c r="P34" s="165" t="s">
        <v>2000</v>
      </c>
      <c r="Q34" s="167">
        <f t="shared" si="6"/>
        <v>1575.12</v>
      </c>
      <c r="R34" s="167">
        <f t="shared" si="6"/>
        <v>1921.6463999999999</v>
      </c>
      <c r="S34" s="169">
        <f t="shared" si="7"/>
        <v>1575.12</v>
      </c>
      <c r="T34" s="167">
        <f t="shared" si="4"/>
        <v>1921.6463999999999</v>
      </c>
    </row>
    <row r="35" spans="1:20" ht="72" customHeight="1" thickBot="1">
      <c r="A35" s="161">
        <f>A34+1</f>
        <v>29</v>
      </c>
      <c r="B35" s="161">
        <v>2571330280</v>
      </c>
      <c r="C35" s="161" t="s">
        <v>2061</v>
      </c>
      <c r="D35" s="182" t="s">
        <v>2055</v>
      </c>
      <c r="E35" s="182" t="s">
        <v>1276</v>
      </c>
      <c r="F35" s="182" t="s">
        <v>2035</v>
      </c>
      <c r="G35" s="161">
        <v>191</v>
      </c>
      <c r="H35" s="161">
        <v>207</v>
      </c>
      <c r="I35" s="169">
        <v>198</v>
      </c>
      <c r="J35" s="184">
        <v>16</v>
      </c>
      <c r="K35" s="184">
        <v>16</v>
      </c>
      <c r="L35" s="184">
        <v>220</v>
      </c>
      <c r="M35" s="169">
        <v>301.47000000000003</v>
      </c>
      <c r="N35" s="167">
        <f t="shared" si="2"/>
        <v>367.79340000000002</v>
      </c>
      <c r="O35" s="168"/>
      <c r="P35" s="165" t="s">
        <v>2000</v>
      </c>
      <c r="Q35" s="167">
        <f t="shared" si="6"/>
        <v>2411.7600000000002</v>
      </c>
      <c r="R35" s="167">
        <f t="shared" si="6"/>
        <v>2942.3472000000002</v>
      </c>
      <c r="S35" s="169">
        <f t="shared" si="7"/>
        <v>2411.7600000000002</v>
      </c>
      <c r="T35" s="167">
        <f t="shared" si="4"/>
        <v>2942.3472000000002</v>
      </c>
    </row>
    <row r="36" spans="1:20" ht="60" customHeight="1" thickBot="1">
      <c r="A36" s="161">
        <f>A35+1</f>
        <v>30</v>
      </c>
      <c r="B36" s="170">
        <v>2571330281</v>
      </c>
      <c r="C36" s="170" t="s">
        <v>2062</v>
      </c>
      <c r="D36" s="182" t="s">
        <v>2055</v>
      </c>
      <c r="E36" s="171"/>
      <c r="F36" s="171" t="s">
        <v>2036</v>
      </c>
      <c r="G36" s="170">
        <v>188</v>
      </c>
      <c r="H36" s="170">
        <v>204</v>
      </c>
      <c r="I36" s="177">
        <v>180</v>
      </c>
      <c r="J36" s="208">
        <v>16</v>
      </c>
      <c r="K36" s="208">
        <v>16</v>
      </c>
      <c r="L36" s="208">
        <v>158</v>
      </c>
      <c r="M36" s="169">
        <v>265.64999999999998</v>
      </c>
      <c r="N36" s="167">
        <f t="shared" si="2"/>
        <v>324.09299999999996</v>
      </c>
      <c r="O36" s="178"/>
      <c r="P36" s="174" t="s">
        <v>2000</v>
      </c>
      <c r="Q36" s="167">
        <f t="shared" si="6"/>
        <v>2125.1999999999998</v>
      </c>
      <c r="R36" s="167">
        <f t="shared" si="6"/>
        <v>2592.7439999999997</v>
      </c>
      <c r="S36" s="169">
        <f t="shared" si="7"/>
        <v>2125.1999999999998</v>
      </c>
      <c r="T36" s="167">
        <f t="shared" si="4"/>
        <v>2592.7439999999997</v>
      </c>
    </row>
    <row r="37" spans="1:20" ht="60.75" thickBot="1">
      <c r="A37" s="164">
        <f>A36+1</f>
        <v>31</v>
      </c>
      <c r="B37" s="164">
        <v>2571330208</v>
      </c>
      <c r="C37" s="164" t="s">
        <v>2037</v>
      </c>
      <c r="D37" s="182" t="s">
        <v>2055</v>
      </c>
      <c r="E37" s="162">
        <v>19094</v>
      </c>
      <c r="F37" s="162" t="s">
        <v>2038</v>
      </c>
      <c r="G37" s="164">
        <v>206</v>
      </c>
      <c r="H37" s="164">
        <v>210</v>
      </c>
      <c r="I37" s="165">
        <v>203.7</v>
      </c>
      <c r="J37" s="166">
        <v>17.5</v>
      </c>
      <c r="K37" s="166">
        <v>11.5</v>
      </c>
      <c r="L37" s="166">
        <v>200</v>
      </c>
      <c r="M37" s="169">
        <v>370.24</v>
      </c>
      <c r="N37" s="167">
        <f t="shared" si="2"/>
        <v>451.69279999999998</v>
      </c>
      <c r="O37" s="165"/>
      <c r="P37" s="197" t="s">
        <v>2000</v>
      </c>
      <c r="Q37" s="167">
        <f t="shared" si="6"/>
        <v>2961.92</v>
      </c>
      <c r="R37" s="167">
        <f t="shared" si="6"/>
        <v>3613.5423999999998</v>
      </c>
      <c r="S37" s="169">
        <f t="shared" si="7"/>
        <v>2961.92</v>
      </c>
      <c r="T37" s="167">
        <f t="shared" si="4"/>
        <v>3613.5423999999998</v>
      </c>
    </row>
    <row r="38" spans="1:20" ht="60.75" thickBot="1">
      <c r="A38" s="164">
        <v>32</v>
      </c>
      <c r="B38" s="164"/>
      <c r="C38" s="164" t="s">
        <v>2039</v>
      </c>
      <c r="D38" s="182" t="s">
        <v>2055</v>
      </c>
      <c r="E38" s="162">
        <v>19094</v>
      </c>
      <c r="F38" s="162" t="s">
        <v>2038</v>
      </c>
      <c r="G38" s="164">
        <v>206</v>
      </c>
      <c r="H38" s="164">
        <v>210</v>
      </c>
      <c r="I38" s="165">
        <v>203.7</v>
      </c>
      <c r="J38" s="166">
        <v>17.5</v>
      </c>
      <c r="K38" s="166">
        <v>11.5</v>
      </c>
      <c r="L38" s="166">
        <v>200</v>
      </c>
      <c r="M38" s="169">
        <v>434.25</v>
      </c>
      <c r="N38" s="167">
        <f t="shared" si="2"/>
        <v>529.78499999999997</v>
      </c>
      <c r="O38" s="209"/>
      <c r="P38" s="197" t="s">
        <v>2000</v>
      </c>
      <c r="Q38" s="167">
        <f t="shared" si="6"/>
        <v>3474</v>
      </c>
      <c r="R38" s="167">
        <f t="shared" si="6"/>
        <v>4238.28</v>
      </c>
      <c r="S38" s="169">
        <f t="shared" si="7"/>
        <v>3474</v>
      </c>
      <c r="T38" s="167">
        <f t="shared" si="4"/>
        <v>4238.28</v>
      </c>
    </row>
    <row r="39" spans="1:20" ht="45.75" thickBot="1">
      <c r="A39" s="164">
        <v>33</v>
      </c>
      <c r="B39" s="173">
        <v>2571330232</v>
      </c>
      <c r="C39" s="173" t="s">
        <v>2040</v>
      </c>
      <c r="D39" s="182" t="s">
        <v>2055</v>
      </c>
      <c r="E39" s="172">
        <v>19582</v>
      </c>
      <c r="F39" s="172" t="s">
        <v>2041</v>
      </c>
      <c r="G39" s="173">
        <v>200</v>
      </c>
      <c r="H39" s="173">
        <v>205</v>
      </c>
      <c r="I39" s="174">
        <v>173</v>
      </c>
      <c r="J39" s="175">
        <v>17.5</v>
      </c>
      <c r="K39" s="175">
        <v>14</v>
      </c>
      <c r="L39" s="175">
        <v>223</v>
      </c>
      <c r="M39" s="181">
        <v>196.89</v>
      </c>
      <c r="N39" s="167">
        <f t="shared" si="2"/>
        <v>240.20579999999998</v>
      </c>
      <c r="O39" s="174"/>
      <c r="P39" s="188" t="s">
        <v>2000</v>
      </c>
      <c r="Q39" s="167">
        <f t="shared" si="6"/>
        <v>1575.12</v>
      </c>
      <c r="R39" s="167">
        <f t="shared" si="6"/>
        <v>1921.6463999999999</v>
      </c>
      <c r="S39" s="169">
        <f t="shared" si="7"/>
        <v>1575.12</v>
      </c>
      <c r="T39" s="167">
        <f t="shared" si="4"/>
        <v>1921.6463999999999</v>
      </c>
    </row>
    <row r="40" spans="1:20" ht="55.5" customHeight="1" thickBot="1">
      <c r="A40" s="161">
        <f>A39+1</f>
        <v>34</v>
      </c>
      <c r="B40" s="161">
        <v>2571330258</v>
      </c>
      <c r="C40" s="161" t="s">
        <v>2042</v>
      </c>
      <c r="D40" s="182" t="s">
        <v>2055</v>
      </c>
      <c r="E40" s="182">
        <v>19036</v>
      </c>
      <c r="F40" s="182" t="s">
        <v>1277</v>
      </c>
      <c r="G40" s="161">
        <v>203</v>
      </c>
      <c r="H40" s="161">
        <v>209</v>
      </c>
      <c r="I40" s="169">
        <v>189</v>
      </c>
      <c r="J40" s="184">
        <v>18</v>
      </c>
      <c r="K40" s="184">
        <v>15</v>
      </c>
      <c r="L40" s="184">
        <v>178</v>
      </c>
      <c r="M40" s="167">
        <v>206.25</v>
      </c>
      <c r="N40" s="167">
        <f t="shared" si="2"/>
        <v>251.625</v>
      </c>
      <c r="O40" s="168"/>
      <c r="P40" s="591" t="s">
        <v>2043</v>
      </c>
      <c r="Q40" s="583">
        <f>(M40*4)+(M41*4)</f>
        <v>1650</v>
      </c>
      <c r="R40" s="589">
        <f>Q40*1.22</f>
        <v>2013</v>
      </c>
      <c r="S40" s="583">
        <f>ROUND(T40/1.22,2)</f>
        <v>1650</v>
      </c>
      <c r="T40" s="589">
        <f t="shared" si="4"/>
        <v>2013</v>
      </c>
    </row>
    <row r="41" spans="1:20" ht="60" customHeight="1" thickBot="1">
      <c r="A41" s="161">
        <f>A40+1</f>
        <v>35</v>
      </c>
      <c r="B41" s="161">
        <v>2571330259</v>
      </c>
      <c r="C41" s="161" t="s">
        <v>2044</v>
      </c>
      <c r="D41" s="182" t="s">
        <v>2055</v>
      </c>
      <c r="E41" s="182">
        <v>19037</v>
      </c>
      <c r="F41" s="182" t="s">
        <v>1277</v>
      </c>
      <c r="G41" s="161">
        <v>203</v>
      </c>
      <c r="H41" s="161">
        <v>209</v>
      </c>
      <c r="I41" s="169">
        <v>194</v>
      </c>
      <c r="J41" s="184">
        <v>18</v>
      </c>
      <c r="K41" s="184">
        <v>11</v>
      </c>
      <c r="L41" s="184">
        <v>178</v>
      </c>
      <c r="M41" s="181">
        <v>206.25</v>
      </c>
      <c r="N41" s="167">
        <f t="shared" si="2"/>
        <v>251.625</v>
      </c>
      <c r="O41" s="168"/>
      <c r="P41" s="592"/>
      <c r="Q41" s="584"/>
      <c r="R41" s="590"/>
      <c r="S41" s="584">
        <f t="shared" si="5"/>
        <v>0</v>
      </c>
      <c r="T41" s="590">
        <f t="shared" si="4"/>
        <v>0</v>
      </c>
    </row>
    <row r="42" spans="1:20" ht="59.25" customHeight="1" thickBot="1">
      <c r="A42" s="161">
        <f>A41+1</f>
        <v>36</v>
      </c>
      <c r="B42" s="170">
        <v>2571330260</v>
      </c>
      <c r="C42" s="170" t="s">
        <v>1278</v>
      </c>
      <c r="D42" s="182" t="s">
        <v>2055</v>
      </c>
      <c r="E42" s="171">
        <v>119283</v>
      </c>
      <c r="F42" s="171" t="s">
        <v>1279</v>
      </c>
      <c r="G42" s="170">
        <v>203</v>
      </c>
      <c r="H42" s="170">
        <v>210</v>
      </c>
      <c r="I42" s="177">
        <v>177</v>
      </c>
      <c r="J42" s="208">
        <v>20</v>
      </c>
      <c r="K42" s="208">
        <v>17</v>
      </c>
      <c r="L42" s="208">
        <v>178</v>
      </c>
      <c r="M42" s="167">
        <v>203.2</v>
      </c>
      <c r="N42" s="167">
        <f t="shared" si="2"/>
        <v>247.90399999999997</v>
      </c>
      <c r="O42" s="178"/>
      <c r="P42" s="591" t="s">
        <v>2045</v>
      </c>
      <c r="Q42" s="583">
        <f>(M42*4)+(M43*4)</f>
        <v>1625.6</v>
      </c>
      <c r="R42" s="589">
        <f>Q42*1.22</f>
        <v>1983.2319999999997</v>
      </c>
      <c r="S42" s="583">
        <f>ROUND(T42/1.22,2)</f>
        <v>1625.6</v>
      </c>
      <c r="T42" s="589">
        <f t="shared" si="4"/>
        <v>1983.2319999999997</v>
      </c>
    </row>
    <row r="43" spans="1:20" ht="54" customHeight="1" thickBot="1">
      <c r="A43" s="161">
        <f>A42+1</f>
        <v>37</v>
      </c>
      <c r="B43" s="161">
        <v>2571330261</v>
      </c>
      <c r="C43" s="161" t="s">
        <v>2046</v>
      </c>
      <c r="D43" s="182" t="s">
        <v>2055</v>
      </c>
      <c r="E43" s="182">
        <v>19284</v>
      </c>
      <c r="F43" s="182" t="s">
        <v>1279</v>
      </c>
      <c r="G43" s="161">
        <v>203</v>
      </c>
      <c r="H43" s="161">
        <v>210</v>
      </c>
      <c r="I43" s="169">
        <v>183</v>
      </c>
      <c r="J43" s="184">
        <v>20</v>
      </c>
      <c r="K43" s="184">
        <v>13</v>
      </c>
      <c r="L43" s="184">
        <v>178</v>
      </c>
      <c r="M43" s="167">
        <v>203.2</v>
      </c>
      <c r="N43" s="167">
        <f t="shared" si="2"/>
        <v>247.90399999999997</v>
      </c>
      <c r="O43" s="168"/>
      <c r="P43" s="592"/>
      <c r="Q43" s="584"/>
      <c r="R43" s="590"/>
      <c r="S43" s="584">
        <f t="shared" si="5"/>
        <v>0</v>
      </c>
      <c r="T43" s="590">
        <f t="shared" si="4"/>
        <v>0</v>
      </c>
    </row>
    <row r="44" spans="1:20" ht="15">
      <c r="A44" s="210"/>
      <c r="B44" s="211"/>
      <c r="C44" s="211"/>
      <c r="D44" s="211"/>
      <c r="E44" s="212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S44" s="211"/>
    </row>
    <row r="45" spans="1:20" ht="15">
      <c r="A45" s="594" t="s">
        <v>2047</v>
      </c>
      <c r="B45" s="595"/>
      <c r="C45" s="595"/>
      <c r="D45" s="595"/>
      <c r="E45" s="595"/>
      <c r="F45" s="595"/>
      <c r="G45" s="595"/>
      <c r="H45" s="595"/>
      <c r="I45" s="595"/>
      <c r="J45" s="595"/>
      <c r="K45" s="595"/>
      <c r="L45" s="595"/>
      <c r="M45" s="595"/>
      <c r="N45" s="595"/>
      <c r="O45" s="595"/>
      <c r="P45" s="595"/>
      <c r="Q45" s="213"/>
      <c r="S45" s="213"/>
    </row>
    <row r="46" spans="1:20" ht="15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4"/>
      <c r="S46" s="214"/>
    </row>
    <row r="47" spans="1:20">
      <c r="A47" s="148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</row>
    <row r="48" spans="1:20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</row>
  </sheetData>
  <mergeCells count="37">
    <mergeCell ref="S3:T3"/>
    <mergeCell ref="S4:T4"/>
    <mergeCell ref="A45:P45"/>
    <mergeCell ref="C5:C6"/>
    <mergeCell ref="S5:S6"/>
    <mergeCell ref="T5:T6"/>
    <mergeCell ref="S12:S13"/>
    <mergeCell ref="T12:T13"/>
    <mergeCell ref="T42:T43"/>
    <mergeCell ref="P40:P41"/>
    <mergeCell ref="T40:T41"/>
    <mergeCell ref="R42:R43"/>
    <mergeCell ref="G5:H5"/>
    <mergeCell ref="S40:S41"/>
    <mergeCell ref="P12:P13"/>
    <mergeCell ref="Q12:Q13"/>
    <mergeCell ref="R12:R13"/>
    <mergeCell ref="S42:S43"/>
    <mergeCell ref="Q42:Q43"/>
    <mergeCell ref="I5:I6"/>
    <mergeCell ref="J5:K5"/>
    <mergeCell ref="O5:O6"/>
    <mergeCell ref="P5:P6"/>
    <mergeCell ref="Q5:Q6"/>
    <mergeCell ref="R5:R6"/>
    <mergeCell ref="L5:L6"/>
    <mergeCell ref="M5:M6"/>
    <mergeCell ref="Q40:Q41"/>
    <mergeCell ref="R40:R41"/>
    <mergeCell ref="P42:P43"/>
    <mergeCell ref="N5:N6"/>
    <mergeCell ref="A1:P1"/>
    <mergeCell ref="A2:R2"/>
    <mergeCell ref="A3:R3"/>
    <mergeCell ref="A5:A6"/>
    <mergeCell ref="E5:E6"/>
    <mergeCell ref="F5:F6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1"/>
  <sheetViews>
    <sheetView topLeftCell="C10" workbookViewId="0">
      <selection activeCell="S16" sqref="S16"/>
    </sheetView>
  </sheetViews>
  <sheetFormatPr defaultRowHeight="12.75"/>
  <cols>
    <col min="1" max="1" width="6.85546875" customWidth="1"/>
    <col min="2" max="2" width="12.85546875" customWidth="1"/>
    <col min="3" max="4" width="18" style="143" customWidth="1"/>
    <col min="5" max="5" width="12.5703125" style="143" customWidth="1"/>
    <col min="6" max="6" width="10.140625" style="143" customWidth="1"/>
    <col min="7" max="7" width="10" style="143" customWidth="1"/>
    <col min="8" max="8" width="19.42578125" style="144" customWidth="1"/>
    <col min="9" max="9" width="23.28515625" style="143" customWidth="1"/>
    <col min="10" max="14" width="5.7109375" style="143" customWidth="1"/>
    <col min="15" max="15" width="11.7109375" style="143" customWidth="1"/>
    <col min="16" max="16" width="20.140625" customWidth="1"/>
    <col min="17" max="17" width="12.7109375" style="2" customWidth="1"/>
    <col min="18" max="18" width="12" style="2" customWidth="1"/>
    <col min="19" max="19" width="12.7109375" style="2" customWidth="1"/>
    <col min="20" max="20" width="12" style="2" customWidth="1"/>
    <col min="21" max="24" width="42.28515625" customWidth="1"/>
    <col min="25" max="25" width="27.85546875" customWidth="1"/>
  </cols>
  <sheetData>
    <row r="1" spans="1:20" ht="35.25" customHeight="1">
      <c r="A1" s="603" t="s">
        <v>46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  <c r="N1" s="603"/>
      <c r="O1" s="603"/>
      <c r="P1" s="603"/>
      <c r="Q1" s="603"/>
      <c r="R1" s="603"/>
      <c r="S1"/>
      <c r="T1"/>
    </row>
    <row r="2" spans="1:20" ht="28.5" customHeight="1" thickBot="1">
      <c r="A2" s="505" t="s">
        <v>1263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/>
      <c r="T2"/>
    </row>
    <row r="3" spans="1:20" ht="24.75" customHeight="1" thickBot="1">
      <c r="A3" s="547"/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08" t="s">
        <v>1256</v>
      </c>
      <c r="T3" s="557"/>
    </row>
    <row r="4" spans="1:20" ht="31.5" customHeight="1" thickBot="1">
      <c r="A4" s="547"/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12">
        <v>0</v>
      </c>
      <c r="T4" s="557"/>
    </row>
    <row r="5" spans="1:20" ht="35.25" customHeight="1" thickBot="1">
      <c r="A5" s="604" t="s">
        <v>582</v>
      </c>
      <c r="B5" s="412"/>
      <c r="C5" s="604" t="s">
        <v>752</v>
      </c>
      <c r="D5" s="604" t="s">
        <v>578</v>
      </c>
      <c r="E5" s="604" t="s">
        <v>1194</v>
      </c>
      <c r="F5" s="604" t="s">
        <v>1195</v>
      </c>
      <c r="G5" s="604" t="s">
        <v>1196</v>
      </c>
      <c r="H5" s="604" t="s">
        <v>1197</v>
      </c>
      <c r="I5" s="604" t="s">
        <v>1198</v>
      </c>
      <c r="J5" s="606" t="s">
        <v>645</v>
      </c>
      <c r="K5" s="607"/>
      <c r="L5" s="607"/>
      <c r="M5" s="607"/>
      <c r="N5" s="608"/>
      <c r="O5" s="609" t="s">
        <v>1199</v>
      </c>
      <c r="P5" s="610"/>
      <c r="Q5" s="604" t="s">
        <v>1200</v>
      </c>
      <c r="R5" s="604" t="s">
        <v>1201</v>
      </c>
      <c r="S5" s="604" t="s">
        <v>1258</v>
      </c>
      <c r="T5" s="604" t="s">
        <v>1259</v>
      </c>
    </row>
    <row r="6" spans="1:20" ht="38.25" customHeight="1" thickBot="1">
      <c r="A6" s="605"/>
      <c r="B6" s="413"/>
      <c r="C6" s="605"/>
      <c r="D6" s="613"/>
      <c r="E6" s="605"/>
      <c r="F6" s="605"/>
      <c r="G6" s="605"/>
      <c r="H6" s="605"/>
      <c r="I6" s="605"/>
      <c r="J6" s="132" t="s">
        <v>1202</v>
      </c>
      <c r="K6" s="133" t="s">
        <v>1203</v>
      </c>
      <c r="L6" s="133" t="s">
        <v>1204</v>
      </c>
      <c r="M6" s="133" t="s">
        <v>1205</v>
      </c>
      <c r="N6" s="133" t="s">
        <v>1206</v>
      </c>
      <c r="O6" s="611"/>
      <c r="P6" s="612"/>
      <c r="Q6" s="605"/>
      <c r="R6" s="605"/>
      <c r="S6" s="605"/>
      <c r="T6" s="605"/>
    </row>
    <row r="7" spans="1:20" ht="82.5" customHeight="1" thickBot="1">
      <c r="A7" s="628">
        <v>1</v>
      </c>
      <c r="B7" s="426">
        <v>2571480069</v>
      </c>
      <c r="C7" s="134" t="s">
        <v>1207</v>
      </c>
      <c r="D7" s="352" t="s">
        <v>1263</v>
      </c>
      <c r="E7" s="630" t="s">
        <v>1208</v>
      </c>
      <c r="F7" s="632" t="s">
        <v>2218</v>
      </c>
      <c r="G7" s="618" t="s">
        <v>1209</v>
      </c>
      <c r="H7" s="618" t="s">
        <v>1210</v>
      </c>
      <c r="I7" s="634"/>
      <c r="J7" s="597"/>
      <c r="K7" s="597">
        <v>247.5</v>
      </c>
      <c r="L7" s="597">
        <v>109.5</v>
      </c>
      <c r="M7" s="597">
        <v>29</v>
      </c>
      <c r="N7" s="597"/>
      <c r="O7" s="599" t="s">
        <v>1211</v>
      </c>
      <c r="P7" s="600"/>
      <c r="Q7" s="136">
        <v>4533.33</v>
      </c>
      <c r="R7" s="136">
        <f>Q7*1.22</f>
        <v>5530.6625999999997</v>
      </c>
      <c r="S7" s="136">
        <f>T7/1.22</f>
        <v>4533.33</v>
      </c>
      <c r="T7" s="136">
        <f>R7-(R7*$S$4)</f>
        <v>5530.6625999999997</v>
      </c>
    </row>
    <row r="8" spans="1:20" ht="105.75" customHeight="1" thickBot="1">
      <c r="A8" s="629"/>
      <c r="B8" s="427">
        <v>2571480070</v>
      </c>
      <c r="C8" s="134" t="s">
        <v>1212</v>
      </c>
      <c r="D8" s="352" t="s">
        <v>1263</v>
      </c>
      <c r="E8" s="631"/>
      <c r="F8" s="633"/>
      <c r="G8" s="619"/>
      <c r="H8" s="619"/>
      <c r="I8" s="635"/>
      <c r="J8" s="598"/>
      <c r="K8" s="598"/>
      <c r="L8" s="598"/>
      <c r="M8" s="598"/>
      <c r="N8" s="598"/>
      <c r="O8" s="601" t="s">
        <v>1213</v>
      </c>
      <c r="P8" s="602"/>
      <c r="Q8" s="136">
        <v>4716.67</v>
      </c>
      <c r="R8" s="136">
        <f t="shared" ref="R8:R22" si="0">Q8*1.22</f>
        <v>5754.3374000000003</v>
      </c>
      <c r="S8" s="136">
        <f t="shared" ref="S8:S22" si="1">T8/1.22</f>
        <v>4716.67</v>
      </c>
      <c r="T8" s="136">
        <f>R8-(R8*$S$4)</f>
        <v>5754.3374000000003</v>
      </c>
    </row>
    <row r="9" spans="1:20" ht="58.5" customHeight="1" thickBot="1">
      <c r="A9" s="616">
        <v>5</v>
      </c>
      <c r="B9" s="414">
        <v>2571370005</v>
      </c>
      <c r="C9" s="134" t="s">
        <v>1215</v>
      </c>
      <c r="D9" s="352" t="s">
        <v>1263</v>
      </c>
      <c r="E9" s="618" t="s">
        <v>1216</v>
      </c>
      <c r="F9" s="620" t="s">
        <v>1217</v>
      </c>
      <c r="G9" s="618" t="s">
        <v>1218</v>
      </c>
      <c r="H9" s="616" t="s">
        <v>1219</v>
      </c>
      <c r="I9" s="622"/>
      <c r="J9" s="597"/>
      <c r="K9" s="597">
        <v>210.8</v>
      </c>
      <c r="L9" s="597">
        <v>108</v>
      </c>
      <c r="M9" s="597">
        <v>30</v>
      </c>
      <c r="N9" s="597"/>
      <c r="O9" s="601" t="s">
        <v>1211</v>
      </c>
      <c r="P9" s="602"/>
      <c r="Q9" s="136">
        <v>4350</v>
      </c>
      <c r="R9" s="136">
        <f t="shared" si="0"/>
        <v>5307</v>
      </c>
      <c r="S9" s="136">
        <f t="shared" si="1"/>
        <v>4350</v>
      </c>
      <c r="T9" s="136">
        <f t="shared" ref="T9:T22" si="2">R9-(R9*$S$4)</f>
        <v>5307</v>
      </c>
    </row>
    <row r="10" spans="1:20" ht="63.75" customHeight="1" thickBot="1">
      <c r="A10" s="617"/>
      <c r="B10" s="415"/>
      <c r="C10" s="417" t="s">
        <v>1220</v>
      </c>
      <c r="D10" s="352" t="s">
        <v>1263</v>
      </c>
      <c r="E10" s="619"/>
      <c r="F10" s="621"/>
      <c r="G10" s="619"/>
      <c r="H10" s="617"/>
      <c r="I10" s="623"/>
      <c r="J10" s="598"/>
      <c r="K10" s="598"/>
      <c r="L10" s="598"/>
      <c r="M10" s="598"/>
      <c r="N10" s="598"/>
      <c r="O10" s="624" t="s">
        <v>1221</v>
      </c>
      <c r="P10" s="625"/>
      <c r="Q10" s="136">
        <v>4547.5</v>
      </c>
      <c r="R10" s="136">
        <f t="shared" si="0"/>
        <v>5547.95</v>
      </c>
      <c r="S10" s="136">
        <f t="shared" si="1"/>
        <v>4547.5</v>
      </c>
      <c r="T10" s="136">
        <f t="shared" si="2"/>
        <v>5547.95</v>
      </c>
    </row>
    <row r="11" spans="1:20" ht="42" customHeight="1" thickBot="1">
      <c r="A11" s="616">
        <v>8</v>
      </c>
      <c r="B11" s="414">
        <v>2579700067</v>
      </c>
      <c r="C11" s="416" t="s">
        <v>1222</v>
      </c>
      <c r="D11" s="352" t="s">
        <v>1263</v>
      </c>
      <c r="E11" s="618" t="s">
        <v>1223</v>
      </c>
      <c r="F11" s="618" t="s">
        <v>2219</v>
      </c>
      <c r="G11" s="618" t="s">
        <v>1224</v>
      </c>
      <c r="H11" s="618" t="s">
        <v>1225</v>
      </c>
      <c r="I11" s="638"/>
      <c r="J11" s="597"/>
      <c r="K11" s="597">
        <v>175.3</v>
      </c>
      <c r="L11" s="597">
        <v>86</v>
      </c>
      <c r="M11" s="597">
        <v>26</v>
      </c>
      <c r="N11" s="597"/>
      <c r="O11" s="615" t="s">
        <v>1214</v>
      </c>
      <c r="P11" s="615"/>
      <c r="Q11" s="136">
        <v>3466.49</v>
      </c>
      <c r="R11" s="136">
        <f t="shared" si="0"/>
        <v>4229.1178</v>
      </c>
      <c r="S11" s="136">
        <f t="shared" si="1"/>
        <v>3466.4900000000002</v>
      </c>
      <c r="T11" s="136">
        <f t="shared" si="2"/>
        <v>4229.1178</v>
      </c>
    </row>
    <row r="12" spans="1:20" ht="61.5" customHeight="1" thickBot="1">
      <c r="A12" s="636"/>
      <c r="B12" s="418">
        <v>2571480071</v>
      </c>
      <c r="C12" s="416" t="s">
        <v>1226</v>
      </c>
      <c r="D12" s="352" t="s">
        <v>1263</v>
      </c>
      <c r="E12" s="637"/>
      <c r="F12" s="637"/>
      <c r="G12" s="637"/>
      <c r="H12" s="637"/>
      <c r="I12" s="639"/>
      <c r="J12" s="614"/>
      <c r="K12" s="614"/>
      <c r="L12" s="614"/>
      <c r="M12" s="614"/>
      <c r="N12" s="614"/>
      <c r="O12" s="651" t="s">
        <v>1227</v>
      </c>
      <c r="P12" s="652"/>
      <c r="Q12" s="136">
        <v>3552</v>
      </c>
      <c r="R12" s="136">
        <f t="shared" si="0"/>
        <v>4333.4399999999996</v>
      </c>
      <c r="S12" s="136">
        <f t="shared" si="1"/>
        <v>3551.9999999999995</v>
      </c>
      <c r="T12" s="136">
        <f t="shared" si="2"/>
        <v>4333.4399999999996</v>
      </c>
    </row>
    <row r="13" spans="1:20" ht="51" customHeight="1" thickBot="1">
      <c r="A13" s="617"/>
      <c r="B13" s="418"/>
      <c r="C13" s="416" t="s">
        <v>1228</v>
      </c>
      <c r="D13" s="352" t="s">
        <v>1263</v>
      </c>
      <c r="E13" s="619"/>
      <c r="F13" s="619"/>
      <c r="G13" s="619"/>
      <c r="H13" s="619"/>
      <c r="I13" s="640"/>
      <c r="J13" s="598"/>
      <c r="K13" s="598"/>
      <c r="L13" s="598"/>
      <c r="M13" s="598"/>
      <c r="N13" s="598"/>
      <c r="O13" s="653" t="s">
        <v>2611</v>
      </c>
      <c r="P13" s="654"/>
      <c r="Q13" s="136">
        <v>3704.65</v>
      </c>
      <c r="R13" s="136">
        <f t="shared" si="0"/>
        <v>4519.6729999999998</v>
      </c>
      <c r="S13" s="136">
        <f t="shared" si="1"/>
        <v>3704.65</v>
      </c>
      <c r="T13" s="136">
        <f t="shared" si="2"/>
        <v>4519.6729999999998</v>
      </c>
    </row>
    <row r="14" spans="1:20" ht="84.75" customHeight="1" thickBot="1">
      <c r="A14" s="616">
        <v>9</v>
      </c>
      <c r="B14" s="414">
        <v>2571370009</v>
      </c>
      <c r="C14" s="416" t="s">
        <v>1229</v>
      </c>
      <c r="D14" s="352" t="s">
        <v>1263</v>
      </c>
      <c r="E14" s="618" t="s">
        <v>1230</v>
      </c>
      <c r="F14" s="618" t="s">
        <v>1231</v>
      </c>
      <c r="G14" s="618" t="s">
        <v>1232</v>
      </c>
      <c r="H14" s="618" t="s">
        <v>1233</v>
      </c>
      <c r="I14" s="641"/>
      <c r="J14" s="626"/>
      <c r="K14" s="626">
        <v>210.3</v>
      </c>
      <c r="L14" s="626">
        <v>109.8</v>
      </c>
      <c r="M14" s="626">
        <v>31</v>
      </c>
      <c r="N14" s="626"/>
      <c r="O14" s="601" t="s">
        <v>1214</v>
      </c>
      <c r="P14" s="602"/>
      <c r="Q14" s="136">
        <v>4022.6</v>
      </c>
      <c r="R14" s="136">
        <f t="shared" si="0"/>
        <v>4907.5720000000001</v>
      </c>
      <c r="S14" s="136">
        <f t="shared" si="1"/>
        <v>4022.6000000000004</v>
      </c>
      <c r="T14" s="136">
        <f t="shared" si="2"/>
        <v>4907.5720000000001</v>
      </c>
    </row>
    <row r="15" spans="1:20" ht="98.25" customHeight="1" thickBot="1">
      <c r="A15" s="617"/>
      <c r="B15" s="418">
        <v>2571480068</v>
      </c>
      <c r="C15" s="135" t="s">
        <v>1234</v>
      </c>
      <c r="D15" s="352" t="s">
        <v>1263</v>
      </c>
      <c r="E15" s="619"/>
      <c r="F15" s="619"/>
      <c r="G15" s="619"/>
      <c r="H15" s="619"/>
      <c r="I15" s="642"/>
      <c r="J15" s="627"/>
      <c r="K15" s="627"/>
      <c r="L15" s="627"/>
      <c r="M15" s="627"/>
      <c r="N15" s="627"/>
      <c r="O15" s="657" t="s">
        <v>1235</v>
      </c>
      <c r="P15" s="658"/>
      <c r="Q15" s="136">
        <v>4082.71</v>
      </c>
      <c r="R15" s="136">
        <f t="shared" si="0"/>
        <v>4980.9062000000004</v>
      </c>
      <c r="S15" s="136">
        <f t="shared" si="1"/>
        <v>4082.7100000000005</v>
      </c>
      <c r="T15" s="136">
        <f t="shared" si="2"/>
        <v>4980.9062000000004</v>
      </c>
    </row>
    <row r="16" spans="1:20" ht="68.25" customHeight="1" thickBot="1">
      <c r="A16" s="616">
        <v>10</v>
      </c>
      <c r="B16" s="414">
        <v>2571370010</v>
      </c>
      <c r="C16" s="416" t="s">
        <v>2220</v>
      </c>
      <c r="D16" s="352" t="s">
        <v>1263</v>
      </c>
      <c r="E16" s="618" t="s">
        <v>1236</v>
      </c>
      <c r="F16" s="618" t="s">
        <v>1237</v>
      </c>
      <c r="G16" s="618" t="s">
        <v>1238</v>
      </c>
      <c r="H16" s="618" t="s">
        <v>1239</v>
      </c>
      <c r="I16" s="643"/>
      <c r="J16" s="644">
        <v>185</v>
      </c>
      <c r="K16" s="644">
        <v>173.5</v>
      </c>
      <c r="L16" s="644">
        <v>84</v>
      </c>
      <c r="M16" s="644">
        <v>27</v>
      </c>
      <c r="N16" s="644">
        <v>34</v>
      </c>
      <c r="O16" s="601" t="s">
        <v>1211</v>
      </c>
      <c r="P16" s="602"/>
      <c r="Q16" s="136">
        <v>4000</v>
      </c>
      <c r="R16" s="136">
        <f t="shared" si="0"/>
        <v>4880</v>
      </c>
      <c r="S16" s="136">
        <f t="shared" si="1"/>
        <v>4000</v>
      </c>
      <c r="T16" s="136">
        <f t="shared" si="2"/>
        <v>4880</v>
      </c>
    </row>
    <row r="17" spans="1:20" ht="62.25" customHeight="1" thickBot="1">
      <c r="A17" s="617"/>
      <c r="B17" s="418"/>
      <c r="C17" s="416" t="s">
        <v>2221</v>
      </c>
      <c r="D17" s="352" t="s">
        <v>1263</v>
      </c>
      <c r="E17" s="619"/>
      <c r="F17" s="619"/>
      <c r="G17" s="619"/>
      <c r="H17" s="619"/>
      <c r="I17" s="635"/>
      <c r="J17" s="598"/>
      <c r="K17" s="598"/>
      <c r="L17" s="598"/>
      <c r="M17" s="598"/>
      <c r="N17" s="598"/>
      <c r="O17" s="601" t="s">
        <v>1240</v>
      </c>
      <c r="P17" s="602"/>
      <c r="Q17" s="136">
        <v>4208.33</v>
      </c>
      <c r="R17" s="136">
        <f t="shared" si="0"/>
        <v>5134.1625999999997</v>
      </c>
      <c r="S17" s="136">
        <f t="shared" si="1"/>
        <v>4208.33</v>
      </c>
      <c r="T17" s="136">
        <f t="shared" si="2"/>
        <v>5134.1625999999997</v>
      </c>
    </row>
    <row r="18" spans="1:20" ht="105" customHeight="1" thickBot="1">
      <c r="A18" s="138">
        <v>11</v>
      </c>
      <c r="B18" s="138">
        <v>2571480065</v>
      </c>
      <c r="C18" s="134" t="s">
        <v>1241</v>
      </c>
      <c r="D18" s="352" t="s">
        <v>1263</v>
      </c>
      <c r="E18" s="134" t="s">
        <v>1242</v>
      </c>
      <c r="F18" s="141" t="s">
        <v>2222</v>
      </c>
      <c r="G18" s="139" t="s">
        <v>1243</v>
      </c>
      <c r="H18" s="134" t="s">
        <v>1244</v>
      </c>
      <c r="I18" s="142"/>
      <c r="J18" s="140"/>
      <c r="K18" s="140">
        <v>209.5</v>
      </c>
      <c r="L18" s="140">
        <v>93.4</v>
      </c>
      <c r="M18" s="140">
        <v>29.5</v>
      </c>
      <c r="N18" s="140"/>
      <c r="O18" s="601" t="s">
        <v>1211</v>
      </c>
      <c r="P18" s="602"/>
      <c r="Q18" s="136">
        <v>4532.93</v>
      </c>
      <c r="R18" s="136">
        <f t="shared" si="0"/>
        <v>5530.1746000000003</v>
      </c>
      <c r="S18" s="136">
        <f t="shared" si="1"/>
        <v>4532.93</v>
      </c>
      <c r="T18" s="136">
        <f t="shared" si="2"/>
        <v>5530.1746000000003</v>
      </c>
    </row>
    <row r="19" spans="1:20" ht="57.75" customHeight="1" thickBot="1">
      <c r="A19" s="616">
        <v>12</v>
      </c>
      <c r="B19" s="414">
        <v>2571480066</v>
      </c>
      <c r="C19" s="134" t="s">
        <v>1245</v>
      </c>
      <c r="D19" s="352" t="s">
        <v>1263</v>
      </c>
      <c r="E19" s="618" t="s">
        <v>1246</v>
      </c>
      <c r="F19" s="630" t="s">
        <v>1247</v>
      </c>
      <c r="G19" s="647" t="s">
        <v>1248</v>
      </c>
      <c r="H19" s="618" t="s">
        <v>2223</v>
      </c>
      <c r="I19" s="649"/>
      <c r="J19" s="645"/>
      <c r="K19" s="645">
        <v>217.5</v>
      </c>
      <c r="L19" s="645">
        <v>107.6</v>
      </c>
      <c r="M19" s="645">
        <v>30.5</v>
      </c>
      <c r="N19" s="645"/>
      <c r="O19" s="615" t="s">
        <v>1214</v>
      </c>
      <c r="P19" s="654"/>
      <c r="Q19" s="136">
        <v>3776.8</v>
      </c>
      <c r="R19" s="136">
        <f t="shared" si="0"/>
        <v>4607.6959999999999</v>
      </c>
      <c r="S19" s="136">
        <f t="shared" si="1"/>
        <v>3776.8</v>
      </c>
      <c r="T19" s="136">
        <f t="shared" si="2"/>
        <v>4607.6959999999999</v>
      </c>
    </row>
    <row r="20" spans="1:20" ht="42" customHeight="1" thickBot="1">
      <c r="A20" s="617"/>
      <c r="B20" s="415"/>
      <c r="C20" s="134" t="s">
        <v>1249</v>
      </c>
      <c r="D20" s="352" t="s">
        <v>1263</v>
      </c>
      <c r="E20" s="619"/>
      <c r="F20" s="631"/>
      <c r="G20" s="648"/>
      <c r="H20" s="619"/>
      <c r="I20" s="650"/>
      <c r="J20" s="646"/>
      <c r="K20" s="646"/>
      <c r="L20" s="646"/>
      <c r="M20" s="646"/>
      <c r="N20" s="646"/>
      <c r="O20" s="657" t="s">
        <v>1227</v>
      </c>
      <c r="P20" s="658"/>
      <c r="Q20" s="136">
        <v>3926.65</v>
      </c>
      <c r="R20" s="136">
        <f t="shared" si="0"/>
        <v>4790.5129999999999</v>
      </c>
      <c r="S20" s="136">
        <f t="shared" si="1"/>
        <v>3926.65</v>
      </c>
      <c r="T20" s="136">
        <f t="shared" si="2"/>
        <v>4790.5129999999999</v>
      </c>
    </row>
    <row r="21" spans="1:20" ht="47.25" customHeight="1" thickBot="1">
      <c r="A21" s="618">
        <v>13</v>
      </c>
      <c r="B21" s="416"/>
      <c r="C21" s="134" t="s">
        <v>1250</v>
      </c>
      <c r="D21" s="352" t="s">
        <v>1263</v>
      </c>
      <c r="E21" s="618" t="s">
        <v>1251</v>
      </c>
      <c r="F21" s="618" t="s">
        <v>1252</v>
      </c>
      <c r="G21" s="618" t="s">
        <v>1253</v>
      </c>
      <c r="H21" s="618" t="s">
        <v>1254</v>
      </c>
      <c r="I21" s="649"/>
      <c r="J21" s="645"/>
      <c r="K21" s="645">
        <v>210.7</v>
      </c>
      <c r="L21" s="645">
        <v>92.7</v>
      </c>
      <c r="M21" s="645">
        <v>30</v>
      </c>
      <c r="N21" s="645"/>
      <c r="O21" s="655" t="s">
        <v>1211</v>
      </c>
      <c r="P21" s="656"/>
      <c r="Q21" s="136">
        <v>3710.37</v>
      </c>
      <c r="R21" s="136">
        <f t="shared" si="0"/>
        <v>4526.6513999999997</v>
      </c>
      <c r="S21" s="136">
        <f t="shared" si="1"/>
        <v>3710.37</v>
      </c>
      <c r="T21" s="136">
        <f t="shared" si="2"/>
        <v>4526.6513999999997</v>
      </c>
    </row>
    <row r="22" spans="1:20" ht="55.5" customHeight="1" thickBot="1">
      <c r="A22" s="619"/>
      <c r="B22" s="417"/>
      <c r="C22" s="137" t="s">
        <v>1255</v>
      </c>
      <c r="D22" s="352" t="s">
        <v>1263</v>
      </c>
      <c r="E22" s="619"/>
      <c r="F22" s="619"/>
      <c r="G22" s="619"/>
      <c r="H22" s="619"/>
      <c r="I22" s="650"/>
      <c r="J22" s="646"/>
      <c r="K22" s="646"/>
      <c r="L22" s="646"/>
      <c r="M22" s="646"/>
      <c r="N22" s="646"/>
      <c r="O22" s="624" t="s">
        <v>1240</v>
      </c>
      <c r="P22" s="625"/>
      <c r="Q22" s="136">
        <v>3832.96</v>
      </c>
      <c r="R22" s="136">
        <f t="shared" si="0"/>
        <v>4676.2111999999997</v>
      </c>
      <c r="S22" s="136">
        <f t="shared" si="1"/>
        <v>3832.96</v>
      </c>
      <c r="T22" s="136">
        <f t="shared" si="2"/>
        <v>4676.2111999999997</v>
      </c>
    </row>
    <row r="23" spans="1:20" ht="153.75" customHeight="1"/>
    <row r="24" spans="1:20" ht="153.75" customHeight="1"/>
    <row r="25" spans="1:20" ht="153.75" customHeight="1"/>
    <row r="26" spans="1:20" ht="153.75" customHeight="1"/>
    <row r="27" spans="1:20" ht="153.75" customHeight="1"/>
    <row r="28" spans="1:20" ht="153.75" customHeight="1"/>
    <row r="29" spans="1:20" ht="153.75" customHeight="1"/>
    <row r="30" spans="1:20" ht="153.75" customHeight="1"/>
    <row r="31" spans="1:20" ht="153.75" customHeight="1"/>
    <row r="32" spans="1:20" ht="153.75" customHeight="1"/>
    <row r="33" ht="153.75" customHeight="1"/>
    <row r="34" ht="153.75" customHeight="1"/>
    <row r="35" ht="153.75" customHeight="1"/>
    <row r="36" ht="153.75" customHeight="1"/>
    <row r="37" ht="153.75" customHeight="1"/>
    <row r="38" ht="153.75" customHeight="1"/>
    <row r="39" ht="153.75" customHeight="1"/>
    <row r="40" ht="153.75" customHeight="1"/>
    <row r="41" ht="153.75" customHeight="1"/>
    <row r="42" ht="153.75" customHeight="1"/>
    <row r="43" ht="153.75" customHeight="1"/>
    <row r="44" ht="153.75" customHeight="1"/>
    <row r="45" ht="153.75" customHeight="1"/>
    <row r="46" ht="153.75" customHeight="1"/>
    <row r="47" ht="153.75" customHeight="1"/>
    <row r="48" ht="153.75" customHeight="1"/>
    <row r="49" ht="153.75" customHeight="1"/>
    <row r="50" ht="153.75" customHeight="1"/>
    <row r="51" ht="153.75" customHeight="1"/>
  </sheetData>
  <mergeCells count="113">
    <mergeCell ref="S3:T3"/>
    <mergeCell ref="S4:T4"/>
    <mergeCell ref="S5:S6"/>
    <mergeCell ref="T5:T6"/>
    <mergeCell ref="O18:P18"/>
    <mergeCell ref="O12:P12"/>
    <mergeCell ref="O13:P13"/>
    <mergeCell ref="M21:M22"/>
    <mergeCell ref="N21:N22"/>
    <mergeCell ref="O21:P21"/>
    <mergeCell ref="O22:P22"/>
    <mergeCell ref="M19:M20"/>
    <mergeCell ref="N19:N20"/>
    <mergeCell ref="O19:P19"/>
    <mergeCell ref="O20:P20"/>
    <mergeCell ref="M16:M17"/>
    <mergeCell ref="N16:N17"/>
    <mergeCell ref="O16:P16"/>
    <mergeCell ref="O17:P17"/>
    <mergeCell ref="M14:M15"/>
    <mergeCell ref="N14:N15"/>
    <mergeCell ref="O14:P14"/>
    <mergeCell ref="O15:P15"/>
    <mergeCell ref="M11:M13"/>
    <mergeCell ref="A19:A20"/>
    <mergeCell ref="E19:E20"/>
    <mergeCell ref="F19:F20"/>
    <mergeCell ref="G19:G20"/>
    <mergeCell ref="H19:H20"/>
    <mergeCell ref="I19:I20"/>
    <mergeCell ref="A21:A22"/>
    <mergeCell ref="E21:E22"/>
    <mergeCell ref="F21:F22"/>
    <mergeCell ref="G21:G22"/>
    <mergeCell ref="H21:H22"/>
    <mergeCell ref="I21:I22"/>
    <mergeCell ref="J16:J17"/>
    <mergeCell ref="K16:K17"/>
    <mergeCell ref="L16:L17"/>
    <mergeCell ref="J21:J22"/>
    <mergeCell ref="K21:K22"/>
    <mergeCell ref="L21:L22"/>
    <mergeCell ref="J19:J20"/>
    <mergeCell ref="K19:K20"/>
    <mergeCell ref="L19:L20"/>
    <mergeCell ref="G14:G15"/>
    <mergeCell ref="H14:H15"/>
    <mergeCell ref="I14:I15"/>
    <mergeCell ref="A16:A17"/>
    <mergeCell ref="E16:E17"/>
    <mergeCell ref="F16:F17"/>
    <mergeCell ref="G16:G17"/>
    <mergeCell ref="H16:H17"/>
    <mergeCell ref="I16:I17"/>
    <mergeCell ref="J14:J15"/>
    <mergeCell ref="K14:K15"/>
    <mergeCell ref="L14:L15"/>
    <mergeCell ref="A7:A8"/>
    <mergeCell ref="E7:E8"/>
    <mergeCell ref="F7:F8"/>
    <mergeCell ref="G7:G8"/>
    <mergeCell ref="J11:J13"/>
    <mergeCell ref="K11:K13"/>
    <mergeCell ref="L11:L13"/>
    <mergeCell ref="H7:H8"/>
    <mergeCell ref="I7:I8"/>
    <mergeCell ref="J7:J8"/>
    <mergeCell ref="K7:K8"/>
    <mergeCell ref="L7:L8"/>
    <mergeCell ref="A11:A13"/>
    <mergeCell ref="E11:E13"/>
    <mergeCell ref="F11:F13"/>
    <mergeCell ref="G11:G13"/>
    <mergeCell ref="H11:H13"/>
    <mergeCell ref="I11:I13"/>
    <mergeCell ref="A14:A15"/>
    <mergeCell ref="E14:E15"/>
    <mergeCell ref="F14:F15"/>
    <mergeCell ref="N11:N13"/>
    <mergeCell ref="O11:P11"/>
    <mergeCell ref="A9:A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P9"/>
    <mergeCell ref="O10:P10"/>
    <mergeCell ref="M7:M8"/>
    <mergeCell ref="N7:N8"/>
    <mergeCell ref="O7:P7"/>
    <mergeCell ref="O8:P8"/>
    <mergeCell ref="A1:R1"/>
    <mergeCell ref="A2:R2"/>
    <mergeCell ref="A3:R3"/>
    <mergeCell ref="A4:R4"/>
    <mergeCell ref="A5:A6"/>
    <mergeCell ref="C5:C6"/>
    <mergeCell ref="E5:E6"/>
    <mergeCell ref="F5:F6"/>
    <mergeCell ref="G5:G6"/>
    <mergeCell ref="H5:H6"/>
    <mergeCell ref="I5:I6"/>
    <mergeCell ref="J5:N5"/>
    <mergeCell ref="O5:P6"/>
    <mergeCell ref="Q5:Q6"/>
    <mergeCell ref="R5:R6"/>
    <mergeCell ref="D5:D6"/>
  </mergeCells>
  <pageMargins left="0.70866141732283472" right="0.70866141732283472" top="0.74803149606299213" bottom="0.74803149606299213" header="0.31496062992125984" footer="0.31496062992125984"/>
  <pageSetup paperSize="9" scale="63" fitToHeight="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68"/>
  <sheetViews>
    <sheetView zoomScaleNormal="100" zoomScalePageLayoutView="120" workbookViewId="0">
      <selection activeCell="H65" sqref="H65"/>
    </sheetView>
  </sheetViews>
  <sheetFormatPr defaultRowHeight="12.75"/>
  <cols>
    <col min="1" max="1" width="4.28515625" customWidth="1"/>
    <col min="2" max="2" width="13.140625" customWidth="1"/>
    <col min="3" max="3" width="12.5703125" customWidth="1"/>
    <col min="4" max="4" width="20.85546875" style="1" customWidth="1"/>
    <col min="5" max="5" width="50.5703125" customWidth="1"/>
    <col min="6" max="6" width="30.5703125" customWidth="1"/>
    <col min="7" max="10" width="7.28515625" style="2" customWidth="1"/>
    <col min="11" max="11" width="4.28515625" customWidth="1"/>
    <col min="12" max="12" width="0.28515625" hidden="1" customWidth="1"/>
    <col min="13" max="13" width="6.7109375" style="2" customWidth="1"/>
    <col min="14" max="14" width="6.85546875" style="2" customWidth="1"/>
    <col min="15" max="15" width="10.85546875" customWidth="1"/>
    <col min="17" max="19" width="9.28515625" bestFit="1" customWidth="1"/>
  </cols>
  <sheetData>
    <row r="1" spans="1:14" ht="25.5" customHeight="1">
      <c r="A1" s="659" t="s">
        <v>46</v>
      </c>
      <c r="B1" s="659"/>
      <c r="C1" s="659"/>
      <c r="D1" s="659"/>
      <c r="E1" s="659"/>
      <c r="F1" s="659"/>
      <c r="G1" s="659"/>
      <c r="H1" s="659"/>
      <c r="I1" s="124"/>
      <c r="J1" s="124"/>
      <c r="K1" s="56"/>
      <c r="L1" s="56"/>
      <c r="M1" s="56"/>
      <c r="N1" s="56"/>
    </row>
    <row r="2" spans="1:14" ht="19.5" thickBot="1">
      <c r="A2" s="546" t="s">
        <v>1840</v>
      </c>
      <c r="B2" s="546"/>
      <c r="C2" s="546"/>
      <c r="D2" s="546"/>
      <c r="E2" s="546"/>
      <c r="F2" s="546"/>
      <c r="G2" s="546"/>
      <c r="H2" s="546"/>
      <c r="I2" s="53"/>
      <c r="J2" s="53"/>
      <c r="K2" s="55"/>
      <c r="L2" s="55"/>
      <c r="M2" s="55"/>
      <c r="N2" s="55"/>
    </row>
    <row r="3" spans="1:14" ht="16.5" thickBot="1">
      <c r="A3" s="660" t="s">
        <v>608</v>
      </c>
      <c r="B3" s="660"/>
      <c r="C3" s="660"/>
      <c r="D3" s="660"/>
      <c r="E3" s="660"/>
      <c r="F3" s="660"/>
      <c r="G3" s="660"/>
      <c r="H3" s="660"/>
      <c r="I3" s="508" t="s">
        <v>1256</v>
      </c>
      <c r="J3" s="557"/>
      <c r="K3" s="57"/>
      <c r="L3" s="57"/>
      <c r="M3" s="57"/>
      <c r="N3" s="57"/>
    </row>
    <row r="4" spans="1:14" ht="16.5" thickBot="1">
      <c r="A4" s="661"/>
      <c r="B4" s="661"/>
      <c r="C4" s="661"/>
      <c r="D4" s="661"/>
      <c r="E4" s="661"/>
      <c r="F4" s="661"/>
      <c r="G4" s="661"/>
      <c r="H4" s="661"/>
      <c r="I4" s="512">
        <v>0</v>
      </c>
      <c r="J4" s="557"/>
      <c r="K4" s="57"/>
      <c r="L4" s="57"/>
      <c r="M4" s="57"/>
      <c r="N4" s="57"/>
    </row>
    <row r="5" spans="1:14" ht="12.75" customHeight="1">
      <c r="A5" s="549" t="s">
        <v>581</v>
      </c>
      <c r="B5" s="549" t="s">
        <v>1887</v>
      </c>
      <c r="C5" s="549" t="s">
        <v>752</v>
      </c>
      <c r="D5" s="551" t="s">
        <v>1981</v>
      </c>
      <c r="E5" s="551" t="s">
        <v>1886</v>
      </c>
      <c r="F5" s="551" t="s">
        <v>576</v>
      </c>
      <c r="G5" s="491" t="s">
        <v>579</v>
      </c>
      <c r="H5" s="491" t="s">
        <v>580</v>
      </c>
      <c r="I5" s="145" t="s">
        <v>579</v>
      </c>
      <c r="J5" s="145" t="s">
        <v>580</v>
      </c>
    </row>
    <row r="6" spans="1:14" ht="21.75" thickBot="1">
      <c r="A6" s="662"/>
      <c r="B6" s="663"/>
      <c r="C6" s="662"/>
      <c r="D6" s="662"/>
      <c r="E6" s="662"/>
      <c r="F6" s="662"/>
      <c r="G6" s="662"/>
      <c r="H6" s="662"/>
      <c r="I6" s="146" t="s">
        <v>1257</v>
      </c>
      <c r="J6" s="146" t="s">
        <v>1257</v>
      </c>
    </row>
    <row r="7" spans="1:14" ht="13.5" thickBot="1">
      <c r="A7" s="558" t="s">
        <v>1841</v>
      </c>
      <c r="B7" s="559"/>
      <c r="C7" s="559"/>
      <c r="D7" s="559"/>
      <c r="E7" s="559"/>
      <c r="F7" s="559"/>
      <c r="G7" s="559"/>
      <c r="H7" s="559"/>
      <c r="I7" s="559"/>
      <c r="J7" s="560"/>
    </row>
    <row r="8" spans="1:14" ht="13.5" thickBot="1">
      <c r="A8" s="558" t="s">
        <v>478</v>
      </c>
      <c r="B8" s="559"/>
      <c r="C8" s="559"/>
      <c r="D8" s="559"/>
      <c r="E8" s="559"/>
      <c r="F8" s="559"/>
      <c r="G8" s="559"/>
      <c r="H8" s="559"/>
      <c r="I8" s="559"/>
      <c r="J8" s="560"/>
    </row>
    <row r="9" spans="1:14">
      <c r="A9" s="19">
        <v>1</v>
      </c>
      <c r="B9" s="326">
        <v>2577120065</v>
      </c>
      <c r="C9" s="73" t="s">
        <v>2572</v>
      </c>
      <c r="D9" s="15" t="s">
        <v>32</v>
      </c>
      <c r="E9" s="15" t="s">
        <v>1842</v>
      </c>
      <c r="F9" s="324" t="s">
        <v>1817</v>
      </c>
      <c r="G9" s="64">
        <v>176.91</v>
      </c>
      <c r="H9" s="33">
        <f>G9*1.22</f>
        <v>215.83019999999999</v>
      </c>
      <c r="I9" s="64">
        <f>J9/1.22</f>
        <v>176.91</v>
      </c>
      <c r="J9" s="33">
        <f>H9-(H9*$I$4)</f>
        <v>215.83019999999999</v>
      </c>
    </row>
    <row r="10" spans="1:14">
      <c r="A10" s="20">
        <v>2</v>
      </c>
      <c r="B10" s="221">
        <v>2577120067</v>
      </c>
      <c r="C10" s="75" t="s">
        <v>1134</v>
      </c>
      <c r="D10" s="14" t="s">
        <v>33</v>
      </c>
      <c r="E10" s="15" t="s">
        <v>1843</v>
      </c>
      <c r="F10" s="324" t="s">
        <v>991</v>
      </c>
      <c r="G10" s="64">
        <v>197.21</v>
      </c>
      <c r="H10" s="33">
        <f t="shared" ref="H10:H18" si="0">G10*1.22</f>
        <v>240.59620000000001</v>
      </c>
      <c r="I10" s="64">
        <f t="shared" ref="I10:I18" si="1">J10/1.22</f>
        <v>197.21</v>
      </c>
      <c r="J10" s="33">
        <f t="shared" ref="J10:J36" si="2">H10-(H10*$I$4)</f>
        <v>240.59620000000001</v>
      </c>
    </row>
    <row r="11" spans="1:14">
      <c r="A11" s="20">
        <v>3</v>
      </c>
      <c r="B11" s="221">
        <v>2577120066</v>
      </c>
      <c r="C11" s="75" t="s">
        <v>1135</v>
      </c>
      <c r="D11" s="14" t="s">
        <v>34</v>
      </c>
      <c r="E11" s="15" t="s">
        <v>1844</v>
      </c>
      <c r="F11" s="324" t="s">
        <v>1818</v>
      </c>
      <c r="G11" s="64">
        <v>150.13</v>
      </c>
      <c r="H11" s="33">
        <f t="shared" si="0"/>
        <v>183.15859999999998</v>
      </c>
      <c r="I11" s="64">
        <f t="shared" si="1"/>
        <v>150.13</v>
      </c>
      <c r="J11" s="33">
        <f t="shared" si="2"/>
        <v>183.15859999999998</v>
      </c>
    </row>
    <row r="12" spans="1:14">
      <c r="A12" s="20">
        <v>4</v>
      </c>
      <c r="B12" s="221">
        <v>2577120166</v>
      </c>
      <c r="C12" s="75" t="s">
        <v>1136</v>
      </c>
      <c r="D12" s="14" t="s">
        <v>35</v>
      </c>
      <c r="E12" s="15" t="s">
        <v>1845</v>
      </c>
      <c r="F12" s="324" t="s">
        <v>65</v>
      </c>
      <c r="G12" s="64">
        <v>162.43</v>
      </c>
      <c r="H12" s="33">
        <f t="shared" si="0"/>
        <v>198.16460000000001</v>
      </c>
      <c r="I12" s="64">
        <f t="shared" si="1"/>
        <v>162.43</v>
      </c>
      <c r="J12" s="33">
        <f t="shared" si="2"/>
        <v>198.16460000000001</v>
      </c>
    </row>
    <row r="13" spans="1:14">
      <c r="A13" s="20">
        <v>5</v>
      </c>
      <c r="B13" s="221">
        <v>2577120073</v>
      </c>
      <c r="C13" s="75" t="s">
        <v>1137</v>
      </c>
      <c r="D13" s="14" t="s">
        <v>36</v>
      </c>
      <c r="E13" s="15" t="s">
        <v>1846</v>
      </c>
      <c r="F13" s="324" t="s">
        <v>396</v>
      </c>
      <c r="G13" s="64">
        <v>156.63</v>
      </c>
      <c r="H13" s="33">
        <f t="shared" si="0"/>
        <v>191.08859999999999</v>
      </c>
      <c r="I13" s="64">
        <f t="shared" si="1"/>
        <v>156.63</v>
      </c>
      <c r="J13" s="33">
        <f t="shared" si="2"/>
        <v>191.08859999999999</v>
      </c>
    </row>
    <row r="14" spans="1:14">
      <c r="A14" s="20">
        <v>6</v>
      </c>
      <c r="B14" s="221">
        <v>2577120001</v>
      </c>
      <c r="C14" s="75" t="s">
        <v>1138</v>
      </c>
      <c r="D14" s="14" t="s">
        <v>37</v>
      </c>
      <c r="E14" s="15" t="s">
        <v>1847</v>
      </c>
      <c r="F14" s="324" t="s">
        <v>71</v>
      </c>
      <c r="G14" s="64">
        <v>176.47</v>
      </c>
      <c r="H14" s="33">
        <f t="shared" si="0"/>
        <v>215.29339999999999</v>
      </c>
      <c r="I14" s="64">
        <f t="shared" si="1"/>
        <v>176.47</v>
      </c>
      <c r="J14" s="33">
        <f t="shared" si="2"/>
        <v>215.29339999999999</v>
      </c>
    </row>
    <row r="15" spans="1:14">
      <c r="A15" s="20">
        <v>7</v>
      </c>
      <c r="B15" s="221">
        <v>2577120078</v>
      </c>
      <c r="C15" s="75" t="s">
        <v>1139</v>
      </c>
      <c r="D15" s="14" t="s">
        <v>38</v>
      </c>
      <c r="E15" s="15" t="s">
        <v>1848</v>
      </c>
      <c r="F15" s="324" t="s">
        <v>1819</v>
      </c>
      <c r="G15" s="64">
        <v>170.57</v>
      </c>
      <c r="H15" s="33">
        <f t="shared" si="0"/>
        <v>208.09539999999998</v>
      </c>
      <c r="I15" s="64">
        <f t="shared" si="1"/>
        <v>170.57</v>
      </c>
      <c r="J15" s="33">
        <f t="shared" si="2"/>
        <v>208.09539999999998</v>
      </c>
    </row>
    <row r="16" spans="1:14">
      <c r="A16" s="20">
        <v>8</v>
      </c>
      <c r="B16" s="221">
        <v>2577120080</v>
      </c>
      <c r="C16" s="75" t="s">
        <v>1140</v>
      </c>
      <c r="D16" s="14" t="s">
        <v>81</v>
      </c>
      <c r="E16" s="15" t="s">
        <v>1849</v>
      </c>
      <c r="F16" s="324" t="s">
        <v>1820</v>
      </c>
      <c r="G16" s="64">
        <v>172.06</v>
      </c>
      <c r="H16" s="33">
        <f t="shared" si="0"/>
        <v>209.91319999999999</v>
      </c>
      <c r="I16" s="64">
        <f t="shared" si="1"/>
        <v>172.06</v>
      </c>
      <c r="J16" s="33">
        <f t="shared" si="2"/>
        <v>209.91319999999999</v>
      </c>
    </row>
    <row r="17" spans="1:19">
      <c r="A17" s="20">
        <v>9</v>
      </c>
      <c r="B17" s="221">
        <v>2577120020</v>
      </c>
      <c r="C17" s="75" t="s">
        <v>1141</v>
      </c>
      <c r="D17" s="14" t="s">
        <v>39</v>
      </c>
      <c r="E17" s="15" t="s">
        <v>1850</v>
      </c>
      <c r="F17" s="324" t="s">
        <v>1821</v>
      </c>
      <c r="G17" s="64">
        <v>156.52000000000001</v>
      </c>
      <c r="H17" s="33">
        <f t="shared" si="0"/>
        <v>190.95440000000002</v>
      </c>
      <c r="I17" s="64">
        <f t="shared" si="1"/>
        <v>156.52000000000001</v>
      </c>
      <c r="J17" s="33">
        <f t="shared" si="2"/>
        <v>190.95440000000002</v>
      </c>
    </row>
    <row r="18" spans="1:19" ht="13.5" thickBot="1">
      <c r="A18" s="36">
        <v>10</v>
      </c>
      <c r="B18" s="345">
        <v>2577120021</v>
      </c>
      <c r="C18" s="76" t="s">
        <v>1142</v>
      </c>
      <c r="D18" s="28" t="s">
        <v>40</v>
      </c>
      <c r="E18" s="305" t="s">
        <v>1851</v>
      </c>
      <c r="F18" s="325" t="s">
        <v>1822</v>
      </c>
      <c r="G18" s="65">
        <v>156.46</v>
      </c>
      <c r="H18" s="33">
        <f t="shared" si="0"/>
        <v>190.88120000000001</v>
      </c>
      <c r="I18" s="64">
        <f t="shared" si="1"/>
        <v>156.46</v>
      </c>
      <c r="J18" s="48">
        <f t="shared" si="2"/>
        <v>190.88120000000001</v>
      </c>
    </row>
    <row r="19" spans="1:19" ht="13.5" customHeight="1" thickBot="1">
      <c r="A19" s="493" t="s">
        <v>477</v>
      </c>
      <c r="B19" s="494"/>
      <c r="C19" s="494"/>
      <c r="D19" s="494"/>
      <c r="E19" s="494"/>
      <c r="F19" s="494"/>
      <c r="G19" s="494"/>
      <c r="H19" s="494"/>
      <c r="I19" s="494"/>
      <c r="J19" s="495"/>
    </row>
    <row r="20" spans="1:19">
      <c r="A20" s="19">
        <v>11</v>
      </c>
      <c r="B20" s="326">
        <v>2577222301</v>
      </c>
      <c r="C20" s="73" t="s">
        <v>1143</v>
      </c>
      <c r="D20" s="15" t="s">
        <v>41</v>
      </c>
      <c r="E20" s="15" t="s">
        <v>1852</v>
      </c>
      <c r="F20" s="324" t="s">
        <v>1823</v>
      </c>
      <c r="G20" s="64">
        <v>264.52999999999997</v>
      </c>
      <c r="H20" s="33">
        <f t="shared" ref="H20:H27" si="3">G20*1.22</f>
        <v>322.72659999999996</v>
      </c>
      <c r="I20" s="64">
        <f t="shared" ref="I20:I27" si="4">J20/1.22</f>
        <v>264.52999999999997</v>
      </c>
      <c r="J20" s="33">
        <f t="shared" si="2"/>
        <v>322.72659999999996</v>
      </c>
      <c r="S20" t="s">
        <v>611</v>
      </c>
    </row>
    <row r="21" spans="1:19">
      <c r="A21" s="19">
        <v>12</v>
      </c>
      <c r="B21" s="221">
        <v>2577222302</v>
      </c>
      <c r="C21" s="73" t="s">
        <v>1144</v>
      </c>
      <c r="D21" s="14" t="s">
        <v>73</v>
      </c>
      <c r="E21" s="15" t="s">
        <v>1853</v>
      </c>
      <c r="F21" s="324" t="s">
        <v>1824</v>
      </c>
      <c r="G21" s="64">
        <v>262.73</v>
      </c>
      <c r="H21" s="33">
        <f t="shared" si="3"/>
        <v>320.53059999999999</v>
      </c>
      <c r="I21" s="64">
        <f t="shared" si="4"/>
        <v>262.73</v>
      </c>
      <c r="J21" s="33">
        <f t="shared" si="2"/>
        <v>320.53059999999999</v>
      </c>
    </row>
    <row r="22" spans="1:19">
      <c r="A22" s="19">
        <v>13</v>
      </c>
      <c r="B22" s="346">
        <v>2577120007</v>
      </c>
      <c r="C22" s="73" t="s">
        <v>1145</v>
      </c>
      <c r="D22" s="14" t="s">
        <v>77</v>
      </c>
      <c r="E22" s="15" t="s">
        <v>1854</v>
      </c>
      <c r="F22" s="324" t="s">
        <v>1826</v>
      </c>
      <c r="G22" s="64">
        <v>290.89999999999998</v>
      </c>
      <c r="H22" s="33">
        <f t="shared" si="3"/>
        <v>354.89799999999997</v>
      </c>
      <c r="I22" s="64">
        <f t="shared" si="4"/>
        <v>290.89999999999998</v>
      </c>
      <c r="J22" s="33">
        <f t="shared" si="2"/>
        <v>354.89799999999997</v>
      </c>
    </row>
    <row r="23" spans="1:19">
      <c r="A23" s="19">
        <v>14</v>
      </c>
      <c r="B23" s="327">
        <v>2577120082</v>
      </c>
      <c r="C23" s="73" t="s">
        <v>1146</v>
      </c>
      <c r="D23" s="14" t="s">
        <v>66</v>
      </c>
      <c r="E23" s="15" t="s">
        <v>1855</v>
      </c>
      <c r="F23" s="324" t="s">
        <v>1825</v>
      </c>
      <c r="G23" s="64">
        <v>230.49000000000004</v>
      </c>
      <c r="H23" s="33">
        <f t="shared" si="3"/>
        <v>281.19780000000003</v>
      </c>
      <c r="I23" s="64">
        <f t="shared" si="4"/>
        <v>230.49000000000004</v>
      </c>
      <c r="J23" s="33">
        <f t="shared" si="2"/>
        <v>281.19780000000003</v>
      </c>
    </row>
    <row r="24" spans="1:19">
      <c r="A24" s="39">
        <v>15</v>
      </c>
      <c r="B24" s="346">
        <v>2577120095</v>
      </c>
      <c r="C24" s="79" t="s">
        <v>1147</v>
      </c>
      <c r="D24" s="112" t="s">
        <v>42</v>
      </c>
      <c r="E24" s="15" t="s">
        <v>1856</v>
      </c>
      <c r="F24" s="324" t="s">
        <v>1827</v>
      </c>
      <c r="G24" s="64">
        <v>246.67</v>
      </c>
      <c r="H24" s="33">
        <f t="shared" si="3"/>
        <v>300.93739999999997</v>
      </c>
      <c r="I24" s="64">
        <f t="shared" si="4"/>
        <v>246.67</v>
      </c>
      <c r="J24" s="33">
        <f t="shared" si="2"/>
        <v>300.93739999999997</v>
      </c>
    </row>
    <row r="25" spans="1:19">
      <c r="A25" s="39">
        <v>16</v>
      </c>
      <c r="B25" s="347">
        <v>2577120096</v>
      </c>
      <c r="C25" s="34" t="s">
        <v>1148</v>
      </c>
      <c r="D25" s="113" t="s">
        <v>43</v>
      </c>
      <c r="E25" s="15" t="s">
        <v>1857</v>
      </c>
      <c r="F25" s="324" t="s">
        <v>1828</v>
      </c>
      <c r="G25" s="64">
        <v>317.92</v>
      </c>
      <c r="H25" s="33">
        <f t="shared" si="3"/>
        <v>387.86240000000004</v>
      </c>
      <c r="I25" s="64">
        <f t="shared" si="4"/>
        <v>317.92</v>
      </c>
      <c r="J25" s="33">
        <f t="shared" si="2"/>
        <v>387.86240000000004</v>
      </c>
    </row>
    <row r="26" spans="1:19">
      <c r="A26" s="39">
        <v>17</v>
      </c>
      <c r="B26" s="346">
        <v>2577123106</v>
      </c>
      <c r="C26" s="34" t="s">
        <v>1149</v>
      </c>
      <c r="D26" s="112" t="s">
        <v>593</v>
      </c>
      <c r="E26" s="15" t="s">
        <v>1858</v>
      </c>
      <c r="F26" s="324" t="s">
        <v>1829</v>
      </c>
      <c r="G26" s="64">
        <v>268.02999999999997</v>
      </c>
      <c r="H26" s="33">
        <f t="shared" si="3"/>
        <v>326.99659999999994</v>
      </c>
      <c r="I26" s="64">
        <f t="shared" si="4"/>
        <v>268.02999999999997</v>
      </c>
      <c r="J26" s="33">
        <f t="shared" si="2"/>
        <v>326.99659999999994</v>
      </c>
    </row>
    <row r="27" spans="1:19" ht="13.5" thickBot="1">
      <c r="A27" s="156">
        <v>18</v>
      </c>
      <c r="B27" s="345">
        <v>2577123105</v>
      </c>
      <c r="C27" s="80" t="s">
        <v>1150</v>
      </c>
      <c r="D27" s="322" t="s">
        <v>594</v>
      </c>
      <c r="E27" s="305" t="s">
        <v>1859</v>
      </c>
      <c r="F27" s="325" t="s">
        <v>1830</v>
      </c>
      <c r="G27" s="65">
        <v>362.11</v>
      </c>
      <c r="H27" s="33">
        <f t="shared" si="3"/>
        <v>441.77420000000001</v>
      </c>
      <c r="I27" s="64">
        <f t="shared" si="4"/>
        <v>362.11</v>
      </c>
      <c r="J27" s="48">
        <f t="shared" si="2"/>
        <v>441.77420000000001</v>
      </c>
    </row>
    <row r="28" spans="1:19" ht="13.5" customHeight="1" thickBot="1">
      <c r="A28" s="493" t="s">
        <v>476</v>
      </c>
      <c r="B28" s="494"/>
      <c r="C28" s="494"/>
      <c r="D28" s="494"/>
      <c r="E28" s="494"/>
      <c r="F28" s="494"/>
      <c r="G28" s="494"/>
      <c r="H28" s="494"/>
      <c r="I28" s="494"/>
      <c r="J28" s="495"/>
      <c r="O28" s="25"/>
    </row>
    <row r="29" spans="1:19">
      <c r="A29" s="19">
        <v>19</v>
      </c>
      <c r="B29" s="348">
        <v>2577120071</v>
      </c>
      <c r="C29" s="73" t="s">
        <v>1151</v>
      </c>
      <c r="D29" s="15" t="s">
        <v>595</v>
      </c>
      <c r="E29" s="15" t="s">
        <v>1860</v>
      </c>
      <c r="F29" s="324" t="s">
        <v>1833</v>
      </c>
      <c r="G29" s="70">
        <v>310.42</v>
      </c>
      <c r="H29" s="33">
        <f t="shared" ref="H29:H36" si="5">G29*1.22</f>
        <v>378.7124</v>
      </c>
      <c r="I29" s="64">
        <f t="shared" ref="I29:I36" si="6">J29/1.22</f>
        <v>310.42</v>
      </c>
      <c r="J29" s="33">
        <f t="shared" si="2"/>
        <v>378.7124</v>
      </c>
    </row>
    <row r="30" spans="1:19">
      <c r="A30" s="19">
        <v>20</v>
      </c>
      <c r="B30" s="221">
        <v>2577120069</v>
      </c>
      <c r="C30" s="73" t="s">
        <v>1152</v>
      </c>
      <c r="D30" s="14" t="s">
        <v>596</v>
      </c>
      <c r="E30" s="15" t="s">
        <v>1861</v>
      </c>
      <c r="F30" s="324" t="s">
        <v>1832</v>
      </c>
      <c r="G30" s="64">
        <v>300.42</v>
      </c>
      <c r="H30" s="33">
        <f t="shared" si="5"/>
        <v>366.51240000000001</v>
      </c>
      <c r="I30" s="64">
        <f t="shared" si="6"/>
        <v>300.42</v>
      </c>
      <c r="J30" s="33">
        <f t="shared" si="2"/>
        <v>366.51240000000001</v>
      </c>
    </row>
    <row r="31" spans="1:19">
      <c r="A31" s="19">
        <v>21</v>
      </c>
      <c r="B31" s="221">
        <v>2577120026</v>
      </c>
      <c r="C31" s="73" t="s">
        <v>1153</v>
      </c>
      <c r="D31" s="14" t="s">
        <v>597</v>
      </c>
      <c r="E31" s="15" t="s">
        <v>1862</v>
      </c>
      <c r="F31" s="324" t="s">
        <v>1831</v>
      </c>
      <c r="G31" s="64">
        <v>285.95</v>
      </c>
      <c r="H31" s="33">
        <f t="shared" si="5"/>
        <v>348.85899999999998</v>
      </c>
      <c r="I31" s="64">
        <f t="shared" si="6"/>
        <v>285.95</v>
      </c>
      <c r="J31" s="33">
        <f t="shared" si="2"/>
        <v>348.85899999999998</v>
      </c>
    </row>
    <row r="32" spans="1:19">
      <c r="A32" s="19">
        <v>22</v>
      </c>
      <c r="B32" s="221">
        <v>2577120160</v>
      </c>
      <c r="C32" s="73" t="s">
        <v>1154</v>
      </c>
      <c r="D32" s="14" t="s">
        <v>598</v>
      </c>
      <c r="E32" s="15" t="s">
        <v>1863</v>
      </c>
      <c r="F32" s="324" t="s">
        <v>1834</v>
      </c>
      <c r="G32" s="64">
        <v>326.75</v>
      </c>
      <c r="H32" s="33">
        <f t="shared" si="5"/>
        <v>398.63499999999999</v>
      </c>
      <c r="I32" s="64">
        <f t="shared" si="6"/>
        <v>326.75</v>
      </c>
      <c r="J32" s="33">
        <f t="shared" si="2"/>
        <v>398.63499999999999</v>
      </c>
    </row>
    <row r="33" spans="1:15">
      <c r="A33" s="19">
        <v>23</v>
      </c>
      <c r="B33" s="221">
        <v>2577120086</v>
      </c>
      <c r="C33" s="73" t="s">
        <v>1155</v>
      </c>
      <c r="D33" s="14" t="s">
        <v>599</v>
      </c>
      <c r="E33" s="15" t="s">
        <v>1864</v>
      </c>
      <c r="F33" s="324" t="s">
        <v>1835</v>
      </c>
      <c r="G33" s="64">
        <v>345.65</v>
      </c>
      <c r="H33" s="33">
        <f t="shared" si="5"/>
        <v>421.69299999999998</v>
      </c>
      <c r="I33" s="64">
        <f t="shared" si="6"/>
        <v>345.65</v>
      </c>
      <c r="J33" s="33">
        <f t="shared" si="2"/>
        <v>421.69299999999998</v>
      </c>
    </row>
    <row r="34" spans="1:15">
      <c r="A34" s="19">
        <v>24</v>
      </c>
      <c r="B34" s="221">
        <v>2577120097</v>
      </c>
      <c r="C34" s="73" t="s">
        <v>1156</v>
      </c>
      <c r="D34" s="14" t="s">
        <v>600</v>
      </c>
      <c r="E34" s="15" t="s">
        <v>1865</v>
      </c>
      <c r="F34" s="324" t="s">
        <v>1836</v>
      </c>
      <c r="G34" s="64">
        <v>276.92</v>
      </c>
      <c r="H34" s="33">
        <f t="shared" si="5"/>
        <v>337.8424</v>
      </c>
      <c r="I34" s="64">
        <f t="shared" si="6"/>
        <v>276.92</v>
      </c>
      <c r="J34" s="33">
        <f t="shared" si="2"/>
        <v>337.8424</v>
      </c>
    </row>
    <row r="35" spans="1:15">
      <c r="A35" s="19">
        <v>25</v>
      </c>
      <c r="B35" s="221">
        <v>2577120087</v>
      </c>
      <c r="C35" s="73" t="s">
        <v>1157</v>
      </c>
      <c r="D35" s="14">
        <v>110500080</v>
      </c>
      <c r="E35" s="15" t="s">
        <v>1866</v>
      </c>
      <c r="F35" s="324" t="s">
        <v>1837</v>
      </c>
      <c r="G35" s="64">
        <v>67.680000000000007</v>
      </c>
      <c r="H35" s="33">
        <f t="shared" si="5"/>
        <v>82.569600000000008</v>
      </c>
      <c r="I35" s="64">
        <f t="shared" si="6"/>
        <v>67.680000000000007</v>
      </c>
      <c r="J35" s="33">
        <f t="shared" si="2"/>
        <v>82.569600000000008</v>
      </c>
      <c r="O35" s="25"/>
    </row>
    <row r="36" spans="1:15" ht="13.5" thickBot="1">
      <c r="A36" s="149">
        <v>26</v>
      </c>
      <c r="B36" s="345">
        <v>2577121057</v>
      </c>
      <c r="C36" s="74" t="s">
        <v>1158</v>
      </c>
      <c r="D36" s="28" t="s">
        <v>601</v>
      </c>
      <c r="E36" s="305" t="s">
        <v>1867</v>
      </c>
      <c r="F36" s="325" t="s">
        <v>1838</v>
      </c>
      <c r="G36" s="65">
        <v>256.73</v>
      </c>
      <c r="H36" s="33">
        <f t="shared" si="5"/>
        <v>313.2106</v>
      </c>
      <c r="I36" s="64">
        <f t="shared" si="6"/>
        <v>256.73</v>
      </c>
      <c r="J36" s="48">
        <f t="shared" si="2"/>
        <v>313.2106</v>
      </c>
      <c r="O36" s="25"/>
    </row>
    <row r="37" spans="1:15" ht="13.5" customHeight="1" thickBot="1">
      <c r="A37" s="493" t="s">
        <v>1868</v>
      </c>
      <c r="B37" s="494"/>
      <c r="C37" s="494"/>
      <c r="D37" s="494"/>
      <c r="E37" s="494"/>
      <c r="F37" s="494"/>
      <c r="G37" s="494"/>
      <c r="H37" s="494"/>
      <c r="I37" s="494"/>
      <c r="J37" s="495"/>
    </row>
    <row r="38" spans="1:15" ht="13.5" customHeight="1" thickBot="1">
      <c r="A38" s="493" t="s">
        <v>478</v>
      </c>
      <c r="B38" s="494"/>
      <c r="C38" s="494"/>
      <c r="D38" s="494"/>
      <c r="E38" s="494"/>
      <c r="F38" s="494"/>
      <c r="G38" s="494"/>
      <c r="H38" s="494"/>
      <c r="I38" s="494"/>
      <c r="J38" s="495"/>
    </row>
    <row r="39" spans="1:15">
      <c r="A39" s="23">
        <v>27</v>
      </c>
      <c r="B39" s="358">
        <v>2577120062</v>
      </c>
      <c r="C39" s="77" t="s">
        <v>1159</v>
      </c>
      <c r="D39" s="21" t="s">
        <v>84</v>
      </c>
      <c r="E39" s="15" t="s">
        <v>1869</v>
      </c>
      <c r="F39" s="15" t="s">
        <v>1839</v>
      </c>
      <c r="G39" s="115">
        <v>43.18</v>
      </c>
      <c r="H39" s="33">
        <f t="shared" ref="H39:H41" si="7">G39*1.22</f>
        <v>52.679600000000001</v>
      </c>
      <c r="I39" s="64">
        <f t="shared" ref="I39:I41" si="8">J39/1.22</f>
        <v>43.18</v>
      </c>
      <c r="J39" s="33">
        <f>H39-(H39*$I$4)</f>
        <v>52.679600000000001</v>
      </c>
    </row>
    <row r="40" spans="1:15">
      <c r="A40" s="20">
        <v>28</v>
      </c>
      <c r="B40" s="224">
        <v>2577120043</v>
      </c>
      <c r="C40" s="75" t="s">
        <v>1160</v>
      </c>
      <c r="D40" s="14" t="s">
        <v>85</v>
      </c>
      <c r="E40" s="15" t="s">
        <v>1870</v>
      </c>
      <c r="F40" s="15" t="s">
        <v>1871</v>
      </c>
      <c r="G40" s="24">
        <v>60.459999999999994</v>
      </c>
      <c r="H40" s="33">
        <f t="shared" si="7"/>
        <v>73.761199999999988</v>
      </c>
      <c r="I40" s="64">
        <f t="shared" si="8"/>
        <v>60.459999999999994</v>
      </c>
      <c r="J40" s="31">
        <f>H40-(H40*$I$4)</f>
        <v>73.761199999999988</v>
      </c>
      <c r="K40" s="10"/>
      <c r="L40" s="4"/>
      <c r="M40" s="5"/>
      <c r="N40" s="5"/>
    </row>
    <row r="41" spans="1:15" ht="13.5" thickBot="1">
      <c r="A41" s="156">
        <v>30</v>
      </c>
      <c r="B41" s="349">
        <v>2577120040</v>
      </c>
      <c r="C41" s="80" t="s">
        <v>1161</v>
      </c>
      <c r="D41" s="40" t="s">
        <v>86</v>
      </c>
      <c r="E41" s="305" t="s">
        <v>1872</v>
      </c>
      <c r="F41" s="305" t="s">
        <v>1873</v>
      </c>
      <c r="G41" s="147">
        <v>21</v>
      </c>
      <c r="H41" s="33">
        <f t="shared" si="7"/>
        <v>25.62</v>
      </c>
      <c r="I41" s="64">
        <f t="shared" si="8"/>
        <v>21</v>
      </c>
      <c r="J41" s="48">
        <f>H41-(H41*$I$4)</f>
        <v>25.62</v>
      </c>
    </row>
    <row r="42" spans="1:15" ht="13.5" customHeight="1" thickBot="1">
      <c r="A42" s="493" t="s">
        <v>477</v>
      </c>
      <c r="B42" s="494"/>
      <c r="C42" s="494"/>
      <c r="D42" s="494"/>
      <c r="E42" s="494"/>
      <c r="F42" s="494"/>
      <c r="G42" s="494"/>
      <c r="H42" s="494"/>
      <c r="I42" s="494"/>
      <c r="J42" s="495"/>
    </row>
    <row r="43" spans="1:15">
      <c r="A43" s="19">
        <v>31</v>
      </c>
      <c r="B43" s="326">
        <v>2577120135</v>
      </c>
      <c r="C43" s="73" t="s">
        <v>1162</v>
      </c>
      <c r="D43" s="26" t="s">
        <v>87</v>
      </c>
      <c r="E43" s="15" t="s">
        <v>1874</v>
      </c>
      <c r="F43" s="324" t="s">
        <v>1875</v>
      </c>
      <c r="G43" s="70">
        <v>33.72</v>
      </c>
      <c r="H43" s="33">
        <f t="shared" ref="H43:H58" si="9">G43*1.22</f>
        <v>41.138399999999997</v>
      </c>
      <c r="I43" s="64">
        <f t="shared" ref="I43:I58" si="10">J43/1.22</f>
        <v>33.72</v>
      </c>
      <c r="J43" s="33">
        <f t="shared" ref="J43:J58" si="11">H43-(H43*$I$4)</f>
        <v>41.138399999999997</v>
      </c>
    </row>
    <row r="44" spans="1:15">
      <c r="A44" s="20">
        <v>32</v>
      </c>
      <c r="B44" s="221">
        <v>2577120157</v>
      </c>
      <c r="C44" s="75" t="s">
        <v>1163</v>
      </c>
      <c r="D44" s="16" t="s">
        <v>88</v>
      </c>
      <c r="E44" s="15" t="s">
        <v>1876</v>
      </c>
      <c r="F44" s="324" t="s">
        <v>1878</v>
      </c>
      <c r="G44" s="70">
        <v>56.320000000000007</v>
      </c>
      <c r="H44" s="33">
        <f t="shared" si="9"/>
        <v>68.710400000000007</v>
      </c>
      <c r="I44" s="64">
        <f t="shared" si="10"/>
        <v>56.320000000000007</v>
      </c>
      <c r="J44" s="33">
        <f t="shared" si="11"/>
        <v>68.710400000000007</v>
      </c>
    </row>
    <row r="45" spans="1:15">
      <c r="A45" s="20">
        <v>33</v>
      </c>
      <c r="B45" s="221">
        <v>2577120146</v>
      </c>
      <c r="C45" s="75" t="s">
        <v>1164</v>
      </c>
      <c r="D45" s="16" t="s">
        <v>89</v>
      </c>
      <c r="E45" s="15" t="s">
        <v>1881</v>
      </c>
      <c r="F45" s="324" t="s">
        <v>1879</v>
      </c>
      <c r="G45" s="70">
        <v>35</v>
      </c>
      <c r="H45" s="33">
        <f t="shared" si="9"/>
        <v>42.699999999999996</v>
      </c>
      <c r="I45" s="64">
        <f t="shared" si="10"/>
        <v>35</v>
      </c>
      <c r="J45" s="33">
        <f t="shared" si="11"/>
        <v>42.699999999999996</v>
      </c>
    </row>
    <row r="46" spans="1:15">
      <c r="A46" s="20">
        <v>34</v>
      </c>
      <c r="B46" s="221">
        <v>2577120131</v>
      </c>
      <c r="C46" s="75" t="s">
        <v>1165</v>
      </c>
      <c r="D46" s="16" t="s">
        <v>90</v>
      </c>
      <c r="E46" s="15" t="s">
        <v>1882</v>
      </c>
      <c r="F46" s="324" t="s">
        <v>1880</v>
      </c>
      <c r="G46" s="70">
        <v>25.2</v>
      </c>
      <c r="H46" s="33">
        <f t="shared" si="9"/>
        <v>30.744</v>
      </c>
      <c r="I46" s="64">
        <f t="shared" si="10"/>
        <v>25.2</v>
      </c>
      <c r="J46" s="33">
        <f t="shared" si="11"/>
        <v>30.744</v>
      </c>
    </row>
    <row r="47" spans="1:15">
      <c r="A47" s="20">
        <v>35</v>
      </c>
      <c r="B47" s="221">
        <v>2577120143</v>
      </c>
      <c r="C47" s="75" t="s">
        <v>1166</v>
      </c>
      <c r="D47" s="16" t="s">
        <v>91</v>
      </c>
      <c r="E47" s="15" t="s">
        <v>1884</v>
      </c>
      <c r="F47" s="324" t="s">
        <v>1877</v>
      </c>
      <c r="G47" s="70">
        <v>32.6</v>
      </c>
      <c r="H47" s="33">
        <f t="shared" si="9"/>
        <v>39.771999999999998</v>
      </c>
      <c r="I47" s="64">
        <f t="shared" si="10"/>
        <v>32.6</v>
      </c>
      <c r="J47" s="33">
        <f t="shared" si="11"/>
        <v>39.771999999999998</v>
      </c>
    </row>
    <row r="48" spans="1:15">
      <c r="A48" s="20">
        <v>36</v>
      </c>
      <c r="B48" s="221">
        <v>2577120132</v>
      </c>
      <c r="C48" s="75" t="s">
        <v>1167</v>
      </c>
      <c r="D48" s="16" t="s">
        <v>92</v>
      </c>
      <c r="E48" s="15" t="s">
        <v>1891</v>
      </c>
      <c r="F48" s="324" t="s">
        <v>1892</v>
      </c>
      <c r="G48" s="70">
        <v>18.399999999999999</v>
      </c>
      <c r="H48" s="33">
        <f t="shared" si="9"/>
        <v>22.447999999999997</v>
      </c>
      <c r="I48" s="64">
        <f t="shared" si="10"/>
        <v>18.399999999999999</v>
      </c>
      <c r="J48" s="33">
        <f t="shared" si="11"/>
        <v>22.447999999999997</v>
      </c>
    </row>
    <row r="49" spans="1:10">
      <c r="A49" s="20">
        <v>37</v>
      </c>
      <c r="B49" s="221">
        <v>2577120155</v>
      </c>
      <c r="C49" s="16" t="s">
        <v>1168</v>
      </c>
      <c r="D49" s="84" t="s">
        <v>755</v>
      </c>
      <c r="E49" s="15" t="s">
        <v>1893</v>
      </c>
      <c r="F49" s="324" t="s">
        <v>1892</v>
      </c>
      <c r="G49" s="70">
        <v>39.299999999999997</v>
      </c>
      <c r="H49" s="33">
        <f t="shared" si="9"/>
        <v>47.945999999999998</v>
      </c>
      <c r="I49" s="64">
        <f t="shared" si="10"/>
        <v>39.299999999999997</v>
      </c>
      <c r="J49" s="33">
        <f t="shared" si="11"/>
        <v>47.945999999999998</v>
      </c>
    </row>
    <row r="50" spans="1:10">
      <c r="A50" s="20">
        <v>38</v>
      </c>
      <c r="B50" s="221">
        <v>2577120124</v>
      </c>
      <c r="C50" s="75" t="s">
        <v>1169</v>
      </c>
      <c r="D50" s="16" t="s">
        <v>93</v>
      </c>
      <c r="E50" s="15" t="s">
        <v>1884</v>
      </c>
      <c r="F50" s="324" t="s">
        <v>1883</v>
      </c>
      <c r="G50" s="70">
        <v>25.9</v>
      </c>
      <c r="H50" s="33">
        <f t="shared" si="9"/>
        <v>31.597999999999999</v>
      </c>
      <c r="I50" s="64">
        <f t="shared" si="10"/>
        <v>25.9</v>
      </c>
      <c r="J50" s="33">
        <f t="shared" si="11"/>
        <v>31.597999999999999</v>
      </c>
    </row>
    <row r="51" spans="1:10">
      <c r="A51" s="20">
        <v>39</v>
      </c>
      <c r="B51" s="221">
        <v>2577120126</v>
      </c>
      <c r="C51" s="75" t="s">
        <v>1170</v>
      </c>
      <c r="D51" s="16" t="s">
        <v>94</v>
      </c>
      <c r="E51" s="15" t="s">
        <v>1894</v>
      </c>
      <c r="F51" s="324" t="s">
        <v>1895</v>
      </c>
      <c r="G51" s="70">
        <v>45.6</v>
      </c>
      <c r="H51" s="33">
        <f t="shared" si="9"/>
        <v>55.631999999999998</v>
      </c>
      <c r="I51" s="64">
        <f t="shared" si="10"/>
        <v>45.6</v>
      </c>
      <c r="J51" s="33">
        <f t="shared" si="11"/>
        <v>55.631999999999998</v>
      </c>
    </row>
    <row r="52" spans="1:10">
      <c r="A52" s="20">
        <v>40</v>
      </c>
      <c r="B52" s="221">
        <v>2577120142</v>
      </c>
      <c r="C52" s="75" t="s">
        <v>1171</v>
      </c>
      <c r="D52" s="16" t="s">
        <v>95</v>
      </c>
      <c r="E52" s="15" t="s">
        <v>1896</v>
      </c>
      <c r="F52" s="324" t="s">
        <v>1895</v>
      </c>
      <c r="G52" s="70">
        <v>43.9</v>
      </c>
      <c r="H52" s="33">
        <f t="shared" si="9"/>
        <v>53.558</v>
      </c>
      <c r="I52" s="64">
        <f t="shared" si="10"/>
        <v>43.9</v>
      </c>
      <c r="J52" s="33">
        <f t="shared" si="11"/>
        <v>53.558</v>
      </c>
    </row>
    <row r="53" spans="1:10">
      <c r="A53" s="20">
        <v>41</v>
      </c>
      <c r="B53" s="221">
        <v>2577120127</v>
      </c>
      <c r="C53" s="75" t="s">
        <v>1172</v>
      </c>
      <c r="D53" s="16" t="s">
        <v>96</v>
      </c>
      <c r="E53" s="15" t="s">
        <v>1897</v>
      </c>
      <c r="F53" s="324" t="s">
        <v>1895</v>
      </c>
      <c r="G53" s="70">
        <v>54.3</v>
      </c>
      <c r="H53" s="33">
        <f t="shared" si="9"/>
        <v>66.245999999999995</v>
      </c>
      <c r="I53" s="64">
        <f t="shared" si="10"/>
        <v>54.3</v>
      </c>
      <c r="J53" s="33">
        <f t="shared" si="11"/>
        <v>66.245999999999995</v>
      </c>
    </row>
    <row r="54" spans="1:10">
      <c r="A54" s="20">
        <v>42</v>
      </c>
      <c r="B54" s="221">
        <v>2577222403</v>
      </c>
      <c r="C54" s="75" t="s">
        <v>1173</v>
      </c>
      <c r="D54" s="16" t="s">
        <v>102</v>
      </c>
      <c r="E54" s="15" t="s">
        <v>1885</v>
      </c>
      <c r="F54" s="324" t="s">
        <v>1826</v>
      </c>
      <c r="G54" s="70">
        <v>53.1</v>
      </c>
      <c r="H54" s="33">
        <f t="shared" si="9"/>
        <v>64.781999999999996</v>
      </c>
      <c r="I54" s="64">
        <f t="shared" si="10"/>
        <v>53.1</v>
      </c>
      <c r="J54" s="33">
        <f t="shared" si="11"/>
        <v>64.781999999999996</v>
      </c>
    </row>
    <row r="55" spans="1:10">
      <c r="A55" s="20">
        <v>43</v>
      </c>
      <c r="B55" s="221">
        <v>2577120063</v>
      </c>
      <c r="C55" s="75" t="s">
        <v>1174</v>
      </c>
      <c r="D55" s="16" t="s">
        <v>413</v>
      </c>
      <c r="E55" s="15" t="s">
        <v>1888</v>
      </c>
      <c r="F55" s="324" t="s">
        <v>1889</v>
      </c>
      <c r="G55" s="70">
        <v>85.6</v>
      </c>
      <c r="H55" s="33">
        <f t="shared" si="9"/>
        <v>104.43199999999999</v>
      </c>
      <c r="I55" s="64">
        <f t="shared" si="10"/>
        <v>85.6</v>
      </c>
      <c r="J55" s="33">
        <f t="shared" si="11"/>
        <v>104.43199999999999</v>
      </c>
    </row>
    <row r="56" spans="1:10">
      <c r="A56" s="20">
        <v>44</v>
      </c>
      <c r="B56" s="221">
        <v>2577120041</v>
      </c>
      <c r="C56" s="75" t="s">
        <v>1175</v>
      </c>
      <c r="D56" s="16" t="s">
        <v>103</v>
      </c>
      <c r="E56" s="15" t="s">
        <v>1890</v>
      </c>
      <c r="F56" s="324" t="s">
        <v>1826</v>
      </c>
      <c r="G56" s="70">
        <v>22</v>
      </c>
      <c r="H56" s="33">
        <f t="shared" si="9"/>
        <v>26.84</v>
      </c>
      <c r="I56" s="64">
        <f t="shared" si="10"/>
        <v>22</v>
      </c>
      <c r="J56" s="33">
        <f t="shared" si="11"/>
        <v>26.84</v>
      </c>
    </row>
    <row r="57" spans="1:10">
      <c r="A57" s="20">
        <v>45</v>
      </c>
      <c r="B57" s="221">
        <v>2577120137</v>
      </c>
      <c r="C57" s="75" t="s">
        <v>1176</v>
      </c>
      <c r="D57" s="16" t="s">
        <v>104</v>
      </c>
      <c r="E57" s="15" t="s">
        <v>1898</v>
      </c>
      <c r="F57" s="324" t="s">
        <v>1892</v>
      </c>
      <c r="G57" s="70">
        <v>27.9</v>
      </c>
      <c r="H57" s="33">
        <f t="shared" si="9"/>
        <v>34.037999999999997</v>
      </c>
      <c r="I57" s="64">
        <f t="shared" si="10"/>
        <v>27.9</v>
      </c>
      <c r="J57" s="33">
        <f t="shared" si="11"/>
        <v>34.037999999999997</v>
      </c>
    </row>
    <row r="58" spans="1:10" ht="13.5" thickBot="1">
      <c r="A58" s="36">
        <v>46</v>
      </c>
      <c r="B58" s="345">
        <v>2577120133</v>
      </c>
      <c r="C58" s="76" t="s">
        <v>1177</v>
      </c>
      <c r="D58" s="29" t="s">
        <v>111</v>
      </c>
      <c r="E58" s="305" t="s">
        <v>1899</v>
      </c>
      <c r="F58" s="325" t="s">
        <v>1900</v>
      </c>
      <c r="G58" s="151">
        <v>40</v>
      </c>
      <c r="H58" s="33">
        <f t="shared" si="9"/>
        <v>48.8</v>
      </c>
      <c r="I58" s="64">
        <f t="shared" si="10"/>
        <v>40</v>
      </c>
      <c r="J58" s="48">
        <f t="shared" si="11"/>
        <v>48.8</v>
      </c>
    </row>
    <row r="59" spans="1:10" ht="13.5" thickBot="1">
      <c r="A59" s="558" t="s">
        <v>476</v>
      </c>
      <c r="B59" s="559"/>
      <c r="C59" s="559"/>
      <c r="D59" s="559"/>
      <c r="E59" s="559"/>
      <c r="F59" s="559"/>
      <c r="G59" s="559"/>
      <c r="H59" s="559"/>
      <c r="I59" s="559"/>
      <c r="J59" s="560"/>
    </row>
    <row r="60" spans="1:10">
      <c r="A60" s="19">
        <v>47</v>
      </c>
      <c r="B60" s="326">
        <v>2577120088</v>
      </c>
      <c r="C60" s="73" t="s">
        <v>1178</v>
      </c>
      <c r="D60" s="15">
        <v>110500710</v>
      </c>
      <c r="E60" s="15" t="s">
        <v>1911</v>
      </c>
      <c r="F60" s="324"/>
      <c r="G60" s="64">
        <v>46.4</v>
      </c>
      <c r="H60" s="33">
        <f t="shared" ref="H60:H68" si="12">G60*1.22</f>
        <v>56.607999999999997</v>
      </c>
      <c r="I60" s="64">
        <f t="shared" ref="I60:I68" si="13">J60/1.22</f>
        <v>46.4</v>
      </c>
      <c r="J60" s="33">
        <f t="shared" ref="J60:J68" si="14">H60-(H60*$I$4)</f>
        <v>56.607999999999997</v>
      </c>
    </row>
    <row r="61" spans="1:10">
      <c r="A61" s="20">
        <v>48</v>
      </c>
      <c r="B61" s="221">
        <v>2577120019</v>
      </c>
      <c r="C61" s="75" t="s">
        <v>1179</v>
      </c>
      <c r="D61" s="14" t="s">
        <v>97</v>
      </c>
      <c r="E61" s="15" t="s">
        <v>1914</v>
      </c>
      <c r="F61" s="324" t="s">
        <v>1916</v>
      </c>
      <c r="G61" s="64">
        <v>25.2</v>
      </c>
      <c r="H61" s="33">
        <f t="shared" si="12"/>
        <v>30.744</v>
      </c>
      <c r="I61" s="64">
        <f t="shared" si="13"/>
        <v>25.2</v>
      </c>
      <c r="J61" s="33">
        <f t="shared" si="14"/>
        <v>30.744</v>
      </c>
    </row>
    <row r="62" spans="1:10">
      <c r="A62" s="20">
        <v>49</v>
      </c>
      <c r="B62" s="221">
        <v>2577120015</v>
      </c>
      <c r="C62" s="75" t="s">
        <v>1180</v>
      </c>
      <c r="D62" s="14" t="s">
        <v>98</v>
      </c>
      <c r="E62" s="15" t="s">
        <v>1915</v>
      </c>
      <c r="F62" s="324" t="s">
        <v>1916</v>
      </c>
      <c r="G62" s="64">
        <v>25.4</v>
      </c>
      <c r="H62" s="33">
        <f t="shared" si="12"/>
        <v>30.987999999999996</v>
      </c>
      <c r="I62" s="64">
        <f t="shared" si="13"/>
        <v>25.4</v>
      </c>
      <c r="J62" s="33">
        <f t="shared" si="14"/>
        <v>30.987999999999996</v>
      </c>
    </row>
    <row r="63" spans="1:10">
      <c r="A63" s="20">
        <v>50</v>
      </c>
      <c r="B63" s="221">
        <v>2577120016</v>
      </c>
      <c r="C63" s="75" t="s">
        <v>1181</v>
      </c>
      <c r="D63" s="14" t="s">
        <v>99</v>
      </c>
      <c r="E63" s="15" t="s">
        <v>1913</v>
      </c>
      <c r="F63" s="324" t="s">
        <v>1912</v>
      </c>
      <c r="G63" s="64">
        <v>26.5</v>
      </c>
      <c r="H63" s="33">
        <f t="shared" si="12"/>
        <v>32.33</v>
      </c>
      <c r="I63" s="64">
        <f t="shared" si="13"/>
        <v>26.5</v>
      </c>
      <c r="J63" s="33">
        <f t="shared" si="14"/>
        <v>32.33</v>
      </c>
    </row>
    <row r="64" spans="1:10">
      <c r="A64" s="20">
        <v>51</v>
      </c>
      <c r="B64" s="221">
        <v>2577120018</v>
      </c>
      <c r="C64" s="75" t="s">
        <v>1182</v>
      </c>
      <c r="D64" s="14" t="s">
        <v>100</v>
      </c>
      <c r="E64" s="15" t="s">
        <v>1917</v>
      </c>
      <c r="F64" s="324" t="s">
        <v>1918</v>
      </c>
      <c r="G64" s="64">
        <v>19.399999999999999</v>
      </c>
      <c r="H64" s="33">
        <f t="shared" si="12"/>
        <v>23.667999999999999</v>
      </c>
      <c r="I64" s="64">
        <f t="shared" si="13"/>
        <v>19.399999999999999</v>
      </c>
      <c r="J64" s="33">
        <f t="shared" si="14"/>
        <v>23.667999999999999</v>
      </c>
    </row>
    <row r="65" spans="1:10">
      <c r="A65" s="20">
        <v>52</v>
      </c>
      <c r="B65" s="221">
        <v>2577120017</v>
      </c>
      <c r="C65" s="75" t="s">
        <v>1183</v>
      </c>
      <c r="D65" s="14" t="s">
        <v>74</v>
      </c>
      <c r="E65" s="15" t="s">
        <v>1920</v>
      </c>
      <c r="F65" s="324" t="s">
        <v>1919</v>
      </c>
      <c r="G65" s="64">
        <v>20.9</v>
      </c>
      <c r="H65" s="33">
        <f t="shared" si="12"/>
        <v>25.497999999999998</v>
      </c>
      <c r="I65" s="64">
        <f t="shared" si="13"/>
        <v>20.9</v>
      </c>
      <c r="J65" s="33">
        <f t="shared" si="14"/>
        <v>25.497999999999998</v>
      </c>
    </row>
    <row r="66" spans="1:10">
      <c r="A66" s="20">
        <v>53</v>
      </c>
      <c r="B66" s="221">
        <v>2577120028</v>
      </c>
      <c r="C66" s="75" t="s">
        <v>1184</v>
      </c>
      <c r="D66" s="14" t="s">
        <v>75</v>
      </c>
      <c r="E66" s="15" t="s">
        <v>1921</v>
      </c>
      <c r="F66" s="324" t="s">
        <v>1922</v>
      </c>
      <c r="G66" s="64">
        <v>43.1</v>
      </c>
      <c r="H66" s="33">
        <f t="shared" si="12"/>
        <v>52.582000000000001</v>
      </c>
      <c r="I66" s="64">
        <f t="shared" si="13"/>
        <v>43.1</v>
      </c>
      <c r="J66" s="33">
        <f t="shared" si="14"/>
        <v>52.582000000000001</v>
      </c>
    </row>
    <row r="67" spans="1:10">
      <c r="A67" s="20">
        <v>54</v>
      </c>
      <c r="B67" s="221">
        <v>2577120029</v>
      </c>
      <c r="C67" s="75" t="s">
        <v>1185</v>
      </c>
      <c r="D67" s="14" t="s">
        <v>76</v>
      </c>
      <c r="E67" s="15" t="s">
        <v>1923</v>
      </c>
      <c r="F67" s="324" t="s">
        <v>1922</v>
      </c>
      <c r="G67" s="64">
        <v>67.400000000000006</v>
      </c>
      <c r="H67" s="33">
        <f t="shared" si="12"/>
        <v>82.228000000000009</v>
      </c>
      <c r="I67" s="64">
        <f t="shared" si="13"/>
        <v>67.400000000000006</v>
      </c>
      <c r="J67" s="33">
        <f t="shared" si="14"/>
        <v>82.228000000000009</v>
      </c>
    </row>
    <row r="68" spans="1:10" ht="13.5" thickBot="1">
      <c r="A68" s="719">
        <v>55</v>
      </c>
      <c r="B68" s="329">
        <v>2577120031</v>
      </c>
      <c r="C68" s="720" t="s">
        <v>1186</v>
      </c>
      <c r="D68" s="18" t="s">
        <v>54</v>
      </c>
      <c r="E68" s="18" t="s">
        <v>1924</v>
      </c>
      <c r="F68" s="721" t="s">
        <v>1922</v>
      </c>
      <c r="G68" s="722">
        <v>38.200000000000003</v>
      </c>
      <c r="H68" s="50">
        <f t="shared" si="12"/>
        <v>46.603999999999999</v>
      </c>
      <c r="I68" s="722">
        <f t="shared" si="13"/>
        <v>38.200000000000003</v>
      </c>
      <c r="J68" s="50">
        <f t="shared" si="14"/>
        <v>46.603999999999999</v>
      </c>
    </row>
  </sheetData>
  <autoFilter ref="G1:G68"/>
  <mergeCells count="22">
    <mergeCell ref="A38:J38"/>
    <mergeCell ref="A42:J42"/>
    <mergeCell ref="A59:J59"/>
    <mergeCell ref="G5:G6"/>
    <mergeCell ref="A8:J8"/>
    <mergeCell ref="A7:J7"/>
    <mergeCell ref="A19:J19"/>
    <mergeCell ref="I3:J3"/>
    <mergeCell ref="I4:J4"/>
    <mergeCell ref="A28:J28"/>
    <mergeCell ref="A37:J37"/>
    <mergeCell ref="A1:H1"/>
    <mergeCell ref="A3:H3"/>
    <mergeCell ref="A4:H4"/>
    <mergeCell ref="A5:A6"/>
    <mergeCell ref="D5:D6"/>
    <mergeCell ref="A2:H2"/>
    <mergeCell ref="C5:C6"/>
    <mergeCell ref="H5:H6"/>
    <mergeCell ref="E5:E6"/>
    <mergeCell ref="F5:F6"/>
    <mergeCell ref="B5:B6"/>
  </mergeCells>
  <phoneticPr fontId="2" type="noConversion"/>
  <pageMargins left="0.27559055118110237" right="0.15748031496062992" top="0.15748031496062992" bottom="0.15748031496062992" header="0" footer="0"/>
  <pageSetup paperSize="9" scale="85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4"/>
  <sheetViews>
    <sheetView zoomScale="115" zoomScaleNormal="115" zoomScalePageLayoutView="110" workbookViewId="0">
      <pane xSplit="3" ySplit="8" topLeftCell="D84" activePane="bottomRight" state="frozen"/>
      <selection pane="topRight" activeCell="D1" sqref="D1"/>
      <selection pane="bottomLeft" activeCell="A9" sqref="A9"/>
      <selection pane="bottomRight" activeCell="I87" sqref="I87"/>
    </sheetView>
  </sheetViews>
  <sheetFormatPr defaultRowHeight="12.75"/>
  <cols>
    <col min="1" max="1" width="9.85546875" style="270" customWidth="1"/>
    <col min="2" max="3" width="12.42578125" style="270" customWidth="1"/>
    <col min="4" max="4" width="24.85546875" style="123" customWidth="1"/>
    <col min="5" max="5" width="51" style="103" customWidth="1"/>
    <col min="6" max="6" width="43.85546875" style="343" customWidth="1"/>
    <col min="7" max="7" width="7.140625" style="72" customWidth="1"/>
    <col min="8" max="8" width="7.85546875" customWidth="1"/>
    <col min="9" max="9" width="7.140625" style="72" customWidth="1"/>
    <col min="10" max="10" width="7.85546875" customWidth="1"/>
  </cols>
  <sheetData>
    <row r="1" spans="1:10" ht="30">
      <c r="A1" s="659" t="s">
        <v>46</v>
      </c>
      <c r="B1" s="659"/>
      <c r="C1" s="659"/>
      <c r="D1" s="659"/>
      <c r="E1" s="659"/>
      <c r="F1" s="659"/>
      <c r="G1" s="659"/>
      <c r="H1" s="659"/>
      <c r="I1" s="124"/>
      <c r="J1" s="124"/>
    </row>
    <row r="2" spans="1:10" ht="19.5" thickBot="1">
      <c r="A2" s="546" t="s">
        <v>588</v>
      </c>
      <c r="B2" s="546"/>
      <c r="C2" s="546"/>
      <c r="D2" s="546"/>
      <c r="E2" s="546"/>
      <c r="F2" s="546"/>
      <c r="G2" s="546"/>
      <c r="H2" s="546"/>
      <c r="I2" s="53"/>
      <c r="J2" s="53"/>
    </row>
    <row r="3" spans="1:10" ht="16.5" thickBot="1">
      <c r="A3" s="660" t="s">
        <v>592</v>
      </c>
      <c r="B3" s="660"/>
      <c r="C3" s="660"/>
      <c r="D3" s="660"/>
      <c r="E3" s="660"/>
      <c r="F3" s="660"/>
      <c r="G3" s="660"/>
      <c r="H3" s="660"/>
      <c r="I3" s="508" t="s">
        <v>1256</v>
      </c>
      <c r="J3" s="557"/>
    </row>
    <row r="4" spans="1:10" ht="16.5" thickBot="1">
      <c r="A4" s="661"/>
      <c r="B4" s="661"/>
      <c r="C4" s="661"/>
      <c r="D4" s="661"/>
      <c r="E4" s="661"/>
      <c r="F4" s="661"/>
      <c r="G4" s="661"/>
      <c r="H4" s="661"/>
      <c r="I4" s="512">
        <v>0</v>
      </c>
      <c r="J4" s="557"/>
    </row>
    <row r="5" spans="1:10" ht="21">
      <c r="A5" s="664" t="s">
        <v>581</v>
      </c>
      <c r="B5" s="271"/>
      <c r="C5" s="664" t="s">
        <v>752</v>
      </c>
      <c r="D5" s="664" t="s">
        <v>751</v>
      </c>
      <c r="E5" s="551" t="s">
        <v>1634</v>
      </c>
      <c r="F5" s="666" t="s">
        <v>576</v>
      </c>
      <c r="G5" s="491" t="s">
        <v>579</v>
      </c>
      <c r="H5" s="491" t="s">
        <v>580</v>
      </c>
      <c r="I5" s="145" t="s">
        <v>579</v>
      </c>
      <c r="J5" s="145" t="s">
        <v>580</v>
      </c>
    </row>
    <row r="6" spans="1:10" ht="21.75" thickBot="1">
      <c r="A6" s="665"/>
      <c r="B6" s="272" t="s">
        <v>1322</v>
      </c>
      <c r="C6" s="665"/>
      <c r="D6" s="665"/>
      <c r="E6" s="677"/>
      <c r="F6" s="667"/>
      <c r="G6" s="492"/>
      <c r="H6" s="492"/>
      <c r="I6" s="146" t="s">
        <v>1257</v>
      </c>
      <c r="J6" s="146" t="s">
        <v>1257</v>
      </c>
    </row>
    <row r="7" spans="1:10">
      <c r="A7" s="668" t="s">
        <v>588</v>
      </c>
      <c r="B7" s="669"/>
      <c r="C7" s="669"/>
      <c r="D7" s="669"/>
      <c r="E7" s="669"/>
      <c r="F7" s="669"/>
      <c r="G7" s="669"/>
      <c r="H7" s="669"/>
      <c r="I7" s="669"/>
      <c r="J7" s="676"/>
    </row>
    <row r="8" spans="1:10" ht="13.5" thickBot="1">
      <c r="A8" s="673" t="s">
        <v>589</v>
      </c>
      <c r="B8" s="674"/>
      <c r="C8" s="674"/>
      <c r="D8" s="674"/>
      <c r="E8" s="674"/>
      <c r="F8" s="674"/>
      <c r="G8" s="674"/>
      <c r="H8" s="674"/>
      <c r="I8" s="674"/>
      <c r="J8" s="675"/>
    </row>
    <row r="9" spans="1:10">
      <c r="A9" s="260">
        <v>1</v>
      </c>
      <c r="B9" s="273">
        <v>2577173002</v>
      </c>
      <c r="C9" s="22" t="s">
        <v>1023</v>
      </c>
      <c r="D9" s="254" t="s">
        <v>756</v>
      </c>
      <c r="E9" s="22" t="s">
        <v>1020</v>
      </c>
      <c r="F9" s="21" t="s">
        <v>1018</v>
      </c>
      <c r="G9" s="255">
        <v>49</v>
      </c>
      <c r="H9" s="233">
        <f>G9*1.22</f>
        <v>59.78</v>
      </c>
      <c r="I9" s="255">
        <f>J9/1.22</f>
        <v>49</v>
      </c>
      <c r="J9" s="49">
        <f t="shared" ref="J9:J14" si="0">H9-(H9*$I$4)</f>
        <v>59.78</v>
      </c>
    </row>
    <row r="10" spans="1:10">
      <c r="A10" s="261">
        <f>(A9)+1</f>
        <v>2</v>
      </c>
      <c r="B10" s="274">
        <v>2577175002</v>
      </c>
      <c r="C10" s="16" t="s">
        <v>1024</v>
      </c>
      <c r="D10" s="88" t="s">
        <v>757</v>
      </c>
      <c r="E10" s="16" t="s">
        <v>1021</v>
      </c>
      <c r="F10" s="14" t="s">
        <v>1018</v>
      </c>
      <c r="G10" s="256">
        <v>49</v>
      </c>
      <c r="H10" s="228">
        <f>G10*1.22</f>
        <v>59.78</v>
      </c>
      <c r="I10" s="256">
        <f>J10/1.22</f>
        <v>49</v>
      </c>
      <c r="J10" s="31">
        <f t="shared" si="0"/>
        <v>59.78</v>
      </c>
    </row>
    <row r="11" spans="1:10">
      <c r="A11" s="261">
        <f>(A10)+1</f>
        <v>3</v>
      </c>
      <c r="B11" s="274">
        <v>2577175001</v>
      </c>
      <c r="C11" s="16" t="s">
        <v>1025</v>
      </c>
      <c r="D11" s="88" t="s">
        <v>109</v>
      </c>
      <c r="E11" s="16" t="s">
        <v>1022</v>
      </c>
      <c r="F11" s="14" t="s">
        <v>1019</v>
      </c>
      <c r="G11" s="256">
        <v>49</v>
      </c>
      <c r="H11" s="228">
        <f t="shared" ref="H11:H14" si="1">G11*1.22</f>
        <v>59.78</v>
      </c>
      <c r="I11" s="256">
        <f t="shared" ref="I11:I14" si="2">J11/1.22</f>
        <v>49</v>
      </c>
      <c r="J11" s="31">
        <f t="shared" si="0"/>
        <v>59.78</v>
      </c>
    </row>
    <row r="12" spans="1:10">
      <c r="A12" s="261">
        <f>(A11)+1</f>
        <v>4</v>
      </c>
      <c r="B12" s="274">
        <v>2571100103</v>
      </c>
      <c r="C12" s="126" t="s">
        <v>1061</v>
      </c>
      <c r="D12" s="87"/>
      <c r="E12" s="14" t="s">
        <v>1284</v>
      </c>
      <c r="F12" s="14" t="s">
        <v>1014</v>
      </c>
      <c r="G12" s="257">
        <v>92.44</v>
      </c>
      <c r="H12" s="228">
        <f t="shared" si="1"/>
        <v>112.77679999999999</v>
      </c>
      <c r="I12" s="256">
        <f t="shared" si="2"/>
        <v>92.44</v>
      </c>
      <c r="J12" s="31">
        <f t="shared" si="0"/>
        <v>112.77679999999999</v>
      </c>
    </row>
    <row r="13" spans="1:10">
      <c r="A13" s="261">
        <f>(A12)+1</f>
        <v>5</v>
      </c>
      <c r="B13" s="274">
        <v>2571100104</v>
      </c>
      <c r="C13" s="14" t="s">
        <v>1062</v>
      </c>
      <c r="D13" s="87"/>
      <c r="E13" s="14" t="s">
        <v>1285</v>
      </c>
      <c r="F13" s="14" t="s">
        <v>1015</v>
      </c>
      <c r="G13" s="256">
        <v>84.73</v>
      </c>
      <c r="H13" s="228">
        <f t="shared" si="1"/>
        <v>103.3706</v>
      </c>
      <c r="I13" s="256">
        <f t="shared" si="2"/>
        <v>84.73</v>
      </c>
      <c r="J13" s="31">
        <f t="shared" si="0"/>
        <v>103.3706</v>
      </c>
    </row>
    <row r="14" spans="1:10" ht="13.5" thickBot="1">
      <c r="A14" s="261">
        <f>(A13)+1</f>
        <v>6</v>
      </c>
      <c r="B14" s="275">
        <v>2571100105</v>
      </c>
      <c r="C14" s="116" t="s">
        <v>1063</v>
      </c>
      <c r="D14" s="258"/>
      <c r="E14" s="18" t="s">
        <v>1286</v>
      </c>
      <c r="F14" s="18" t="s">
        <v>1016</v>
      </c>
      <c r="G14" s="259">
        <v>225.36</v>
      </c>
      <c r="H14" s="252">
        <f t="shared" si="1"/>
        <v>274.93920000000003</v>
      </c>
      <c r="I14" s="472">
        <f t="shared" si="2"/>
        <v>225.36000000000004</v>
      </c>
      <c r="J14" s="50">
        <f t="shared" si="0"/>
        <v>274.93920000000003</v>
      </c>
    </row>
    <row r="15" spans="1:10" ht="13.5" thickBot="1">
      <c r="A15" s="668" t="s">
        <v>1317</v>
      </c>
      <c r="B15" s="669"/>
      <c r="C15" s="669"/>
      <c r="D15" s="669"/>
      <c r="E15" s="669"/>
      <c r="F15" s="669"/>
      <c r="G15" s="669"/>
      <c r="H15" s="669"/>
      <c r="I15" s="669"/>
      <c r="J15" s="669"/>
    </row>
    <row r="16" spans="1:10">
      <c r="A16" s="260">
        <v>7</v>
      </c>
      <c r="B16" s="473">
        <v>2577199922</v>
      </c>
      <c r="C16" s="473" t="s">
        <v>1026</v>
      </c>
      <c r="D16" s="473" t="s">
        <v>759</v>
      </c>
      <c r="E16" s="474" t="s">
        <v>1926</v>
      </c>
      <c r="F16" s="44" t="s">
        <v>2191</v>
      </c>
      <c r="G16" s="131">
        <v>522.96</v>
      </c>
      <c r="H16" s="233">
        <f t="shared" ref="H16:H20" si="3">G16*1.22</f>
        <v>638.01120000000003</v>
      </c>
      <c r="I16" s="475">
        <f t="shared" ref="I16:I20" si="4">J16/1.22</f>
        <v>522.96</v>
      </c>
      <c r="J16" s="49">
        <f t="shared" ref="J16:J77" si="5">H16-(H16*$I$4)</f>
        <v>638.01120000000003</v>
      </c>
    </row>
    <row r="17" spans="1:10">
      <c r="A17" s="261">
        <f t="shared" ref="A17:A23" si="6">(A16)+1</f>
        <v>8</v>
      </c>
      <c r="B17" s="88">
        <v>2577199924</v>
      </c>
      <c r="C17" s="221" t="s">
        <v>1909</v>
      </c>
      <c r="D17" s="87" t="s">
        <v>760</v>
      </c>
      <c r="E17" s="127" t="s">
        <v>1927</v>
      </c>
      <c r="F17" s="126" t="s">
        <v>976</v>
      </c>
      <c r="G17" s="128">
        <v>324.10000000000002</v>
      </c>
      <c r="H17" s="228">
        <f t="shared" si="3"/>
        <v>395.40200000000004</v>
      </c>
      <c r="I17" s="256">
        <f t="shared" si="4"/>
        <v>324.10000000000002</v>
      </c>
      <c r="J17" s="31">
        <f t="shared" si="5"/>
        <v>395.40200000000004</v>
      </c>
    </row>
    <row r="18" spans="1:10">
      <c r="A18" s="261">
        <f t="shared" si="6"/>
        <v>9</v>
      </c>
      <c r="B18" s="88">
        <v>2577199925</v>
      </c>
      <c r="C18" s="88" t="s">
        <v>1027</v>
      </c>
      <c r="D18" s="87" t="s">
        <v>761</v>
      </c>
      <c r="E18" s="127" t="s">
        <v>1928</v>
      </c>
      <c r="F18" s="126" t="s">
        <v>2192</v>
      </c>
      <c r="G18" s="128">
        <v>160.94999999999999</v>
      </c>
      <c r="H18" s="228">
        <f t="shared" si="3"/>
        <v>196.35899999999998</v>
      </c>
      <c r="I18" s="256">
        <f t="shared" si="4"/>
        <v>160.94999999999999</v>
      </c>
      <c r="J18" s="31">
        <f t="shared" si="5"/>
        <v>196.35899999999998</v>
      </c>
    </row>
    <row r="19" spans="1:10">
      <c r="A19" s="261">
        <f t="shared" si="6"/>
        <v>10</v>
      </c>
      <c r="B19" s="88">
        <v>2577199926</v>
      </c>
      <c r="C19" s="88" t="s">
        <v>1028</v>
      </c>
      <c r="D19" s="88" t="s">
        <v>762</v>
      </c>
      <c r="E19" s="127" t="s">
        <v>1929</v>
      </c>
      <c r="F19" s="126" t="s">
        <v>982</v>
      </c>
      <c r="G19" s="128">
        <v>150.54</v>
      </c>
      <c r="H19" s="228">
        <f t="shared" si="3"/>
        <v>183.65879999999999</v>
      </c>
      <c r="I19" s="256">
        <f t="shared" si="4"/>
        <v>150.54</v>
      </c>
      <c r="J19" s="31">
        <f t="shared" si="5"/>
        <v>183.65879999999999</v>
      </c>
    </row>
    <row r="20" spans="1:10">
      <c r="A20" s="261">
        <f t="shared" si="6"/>
        <v>11</v>
      </c>
      <c r="B20" s="88">
        <v>2577199917</v>
      </c>
      <c r="C20" s="221" t="s">
        <v>1908</v>
      </c>
      <c r="D20" s="87" t="s">
        <v>763</v>
      </c>
      <c r="E20" s="127" t="s">
        <v>1930</v>
      </c>
      <c r="F20" s="126" t="s">
        <v>2193</v>
      </c>
      <c r="G20" s="128">
        <v>625.33000000000004</v>
      </c>
      <c r="H20" s="228">
        <f t="shared" si="3"/>
        <v>762.90260000000001</v>
      </c>
      <c r="I20" s="256">
        <f t="shared" si="4"/>
        <v>625.33000000000004</v>
      </c>
      <c r="J20" s="31">
        <f t="shared" si="5"/>
        <v>762.90260000000001</v>
      </c>
    </row>
    <row r="21" spans="1:10" ht="45">
      <c r="A21" s="261">
        <f t="shared" si="6"/>
        <v>12</v>
      </c>
      <c r="B21" s="221">
        <v>2577199933</v>
      </c>
      <c r="C21" s="221" t="s">
        <v>1907</v>
      </c>
      <c r="D21" s="323" t="s">
        <v>2606</v>
      </c>
      <c r="E21" s="107" t="s">
        <v>1931</v>
      </c>
      <c r="F21" s="119" t="s">
        <v>2603</v>
      </c>
      <c r="G21" s="250">
        <v>630.22</v>
      </c>
      <c r="H21" s="251">
        <v>756.26400000000001</v>
      </c>
      <c r="I21" s="250">
        <f t="shared" ref="I21:I59" si="7">J21/1.2</f>
        <v>630.22</v>
      </c>
      <c r="J21" s="121">
        <f t="shared" si="5"/>
        <v>756.26400000000001</v>
      </c>
    </row>
    <row r="22" spans="1:10">
      <c r="A22" s="261">
        <f t="shared" si="6"/>
        <v>13</v>
      </c>
      <c r="B22" s="221">
        <v>2577199934</v>
      </c>
      <c r="C22" s="221" t="s">
        <v>1906</v>
      </c>
      <c r="D22" s="323" t="s">
        <v>764</v>
      </c>
      <c r="E22" s="107" t="s">
        <v>1932</v>
      </c>
      <c r="F22" s="119" t="s">
        <v>629</v>
      </c>
      <c r="G22" s="250">
        <v>630.22</v>
      </c>
      <c r="H22" s="251">
        <v>756.26400000000001</v>
      </c>
      <c r="I22" s="250">
        <f t="shared" si="7"/>
        <v>630.22</v>
      </c>
      <c r="J22" s="121">
        <f t="shared" si="5"/>
        <v>756.26400000000001</v>
      </c>
    </row>
    <row r="23" spans="1:10">
      <c r="A23" s="261">
        <f t="shared" si="6"/>
        <v>14</v>
      </c>
      <c r="B23" s="88">
        <v>2577199918</v>
      </c>
      <c r="C23" s="221" t="s">
        <v>1905</v>
      </c>
      <c r="D23" s="87" t="s">
        <v>765</v>
      </c>
      <c r="E23" s="127" t="s">
        <v>1933</v>
      </c>
      <c r="F23" s="126" t="s">
        <v>2194</v>
      </c>
      <c r="G23" s="128">
        <v>972.68</v>
      </c>
      <c r="H23" s="228">
        <f t="shared" ref="H23:H27" si="8">G23*1.22</f>
        <v>1186.6695999999999</v>
      </c>
      <c r="I23" s="256">
        <f t="shared" ref="I23:I27" si="9">J23/1.22</f>
        <v>972.68</v>
      </c>
      <c r="J23" s="31">
        <f t="shared" si="5"/>
        <v>1186.6695999999999</v>
      </c>
    </row>
    <row r="24" spans="1:10" ht="22.5">
      <c r="A24" s="263">
        <v>14</v>
      </c>
      <c r="B24" s="88">
        <v>2577199911</v>
      </c>
      <c r="C24" s="221" t="s">
        <v>1904</v>
      </c>
      <c r="D24" s="87">
        <v>8450120607</v>
      </c>
      <c r="E24" s="127" t="s">
        <v>1934</v>
      </c>
      <c r="F24" s="126" t="s">
        <v>2214</v>
      </c>
      <c r="G24" s="128">
        <v>658.03</v>
      </c>
      <c r="H24" s="228">
        <f t="shared" si="8"/>
        <v>802.7965999999999</v>
      </c>
      <c r="I24" s="256">
        <f t="shared" si="9"/>
        <v>658.03</v>
      </c>
      <c r="J24" s="31">
        <f t="shared" si="5"/>
        <v>802.7965999999999</v>
      </c>
    </row>
    <row r="25" spans="1:10">
      <c r="A25" s="263">
        <v>15</v>
      </c>
      <c r="B25" s="88">
        <v>2577199915</v>
      </c>
      <c r="C25" s="88" t="s">
        <v>1029</v>
      </c>
      <c r="D25" s="88" t="s">
        <v>767</v>
      </c>
      <c r="E25" s="127" t="s">
        <v>1935</v>
      </c>
      <c r="F25" s="126" t="s">
        <v>983</v>
      </c>
      <c r="G25" s="128">
        <v>1483.56</v>
      </c>
      <c r="H25" s="228">
        <f t="shared" si="8"/>
        <v>1809.9431999999999</v>
      </c>
      <c r="I25" s="256">
        <f t="shared" si="9"/>
        <v>1483.56</v>
      </c>
      <c r="J25" s="31">
        <f t="shared" si="5"/>
        <v>1809.9431999999999</v>
      </c>
    </row>
    <row r="26" spans="1:10">
      <c r="A26" s="263">
        <v>16</v>
      </c>
      <c r="B26" s="88">
        <v>2577199914</v>
      </c>
      <c r="C26" s="88" t="s">
        <v>1030</v>
      </c>
      <c r="D26" s="88" t="s">
        <v>766</v>
      </c>
      <c r="E26" s="127" t="s">
        <v>1936</v>
      </c>
      <c r="F26" s="126" t="s">
        <v>609</v>
      </c>
      <c r="G26" s="128">
        <v>769.67</v>
      </c>
      <c r="H26" s="228">
        <f t="shared" si="8"/>
        <v>938.99739999999997</v>
      </c>
      <c r="I26" s="256">
        <f t="shared" si="9"/>
        <v>769.67</v>
      </c>
      <c r="J26" s="31">
        <f t="shared" si="5"/>
        <v>938.99739999999997</v>
      </c>
    </row>
    <row r="27" spans="1:10">
      <c r="A27" s="263">
        <v>17</v>
      </c>
      <c r="B27" s="88">
        <v>2577199500</v>
      </c>
      <c r="C27" s="88" t="s">
        <v>1031</v>
      </c>
      <c r="D27" s="88" t="s">
        <v>768</v>
      </c>
      <c r="E27" s="127" t="s">
        <v>1937</v>
      </c>
      <c r="F27" s="126" t="s">
        <v>1679</v>
      </c>
      <c r="G27" s="128">
        <v>284.14</v>
      </c>
      <c r="H27" s="228">
        <f t="shared" si="8"/>
        <v>346.6508</v>
      </c>
      <c r="I27" s="256">
        <f t="shared" si="9"/>
        <v>284.14</v>
      </c>
      <c r="J27" s="31">
        <f t="shared" si="5"/>
        <v>346.6508</v>
      </c>
    </row>
    <row r="28" spans="1:10" ht="15" customHeight="1">
      <c r="A28" s="263">
        <v>18</v>
      </c>
      <c r="B28" s="221">
        <v>2577199928</v>
      </c>
      <c r="C28" s="224" t="s">
        <v>1959</v>
      </c>
      <c r="D28" s="323" t="s">
        <v>769</v>
      </c>
      <c r="E28" s="107" t="s">
        <v>1957</v>
      </c>
      <c r="F28" s="119" t="s">
        <v>602</v>
      </c>
      <c r="G28" s="250">
        <v>1552.09</v>
      </c>
      <c r="H28" s="228">
        <f t="shared" ref="H28" si="10">G28*1.22</f>
        <v>1893.5497999999998</v>
      </c>
      <c r="I28" s="256">
        <f t="shared" ref="I28" si="11">J28/1.22</f>
        <v>1552.09</v>
      </c>
      <c r="J28" s="121">
        <f t="shared" si="5"/>
        <v>1893.5497999999998</v>
      </c>
    </row>
    <row r="29" spans="1:10">
      <c r="A29" s="263">
        <v>19</v>
      </c>
      <c r="B29" s="88">
        <v>2577199927</v>
      </c>
      <c r="C29" s="88" t="s">
        <v>1032</v>
      </c>
      <c r="D29" s="88" t="s">
        <v>770</v>
      </c>
      <c r="E29" s="127" t="s">
        <v>1938</v>
      </c>
      <c r="F29" s="126" t="s">
        <v>613</v>
      </c>
      <c r="G29" s="128">
        <v>233.4</v>
      </c>
      <c r="H29" s="228">
        <f t="shared" ref="H29:H41" si="12">G29*1.22</f>
        <v>284.74799999999999</v>
      </c>
      <c r="I29" s="256">
        <f t="shared" ref="I29:I41" si="13">J29/1.22</f>
        <v>233.4</v>
      </c>
      <c r="J29" s="31">
        <f t="shared" si="5"/>
        <v>284.74799999999999</v>
      </c>
    </row>
    <row r="30" spans="1:10">
      <c r="A30" s="263">
        <v>20</v>
      </c>
      <c r="B30" s="88">
        <v>2577197320</v>
      </c>
      <c r="C30" s="88" t="s">
        <v>1033</v>
      </c>
      <c r="D30" s="88" t="s">
        <v>771</v>
      </c>
      <c r="E30" s="127" t="s">
        <v>1939</v>
      </c>
      <c r="F30" s="126" t="s">
        <v>1680</v>
      </c>
      <c r="G30" s="128">
        <v>2333.98</v>
      </c>
      <c r="H30" s="228">
        <f t="shared" si="12"/>
        <v>2847.4555999999998</v>
      </c>
      <c r="I30" s="256">
        <f t="shared" si="13"/>
        <v>2333.98</v>
      </c>
      <c r="J30" s="31">
        <f t="shared" si="5"/>
        <v>2847.4555999999998</v>
      </c>
    </row>
    <row r="31" spans="1:10">
      <c r="A31" s="263">
        <v>21</v>
      </c>
      <c r="B31" s="88">
        <v>2577197319</v>
      </c>
      <c r="C31" s="88" t="s">
        <v>1034</v>
      </c>
      <c r="D31" s="88" t="s">
        <v>772</v>
      </c>
      <c r="E31" s="127" t="s">
        <v>2172</v>
      </c>
      <c r="F31" s="126" t="s">
        <v>620</v>
      </c>
      <c r="G31" s="128">
        <v>2333.3333333333335</v>
      </c>
      <c r="H31" s="228">
        <f t="shared" si="12"/>
        <v>2846.666666666667</v>
      </c>
      <c r="I31" s="256">
        <f t="shared" si="13"/>
        <v>2333.3333333333335</v>
      </c>
      <c r="J31" s="31">
        <f t="shared" si="5"/>
        <v>2846.666666666667</v>
      </c>
    </row>
    <row r="32" spans="1:10" ht="22.5">
      <c r="A32" s="263">
        <v>22</v>
      </c>
      <c r="B32" s="88">
        <v>2577199930</v>
      </c>
      <c r="C32" s="88" t="s">
        <v>1035</v>
      </c>
      <c r="D32" s="87" t="s">
        <v>621</v>
      </c>
      <c r="E32" s="127" t="s">
        <v>1940</v>
      </c>
      <c r="F32" s="126" t="s">
        <v>1683</v>
      </c>
      <c r="G32" s="128">
        <v>952.91</v>
      </c>
      <c r="H32" s="228">
        <f t="shared" si="12"/>
        <v>1162.5501999999999</v>
      </c>
      <c r="I32" s="256">
        <f t="shared" si="13"/>
        <v>952.91</v>
      </c>
      <c r="J32" s="31">
        <f t="shared" si="5"/>
        <v>1162.5501999999999</v>
      </c>
    </row>
    <row r="33" spans="1:10" ht="22.5">
      <c r="A33" s="263">
        <v>23</v>
      </c>
      <c r="B33" s="88">
        <v>2577199932</v>
      </c>
      <c r="C33" s="88" t="s">
        <v>1036</v>
      </c>
      <c r="D33" s="87" t="s">
        <v>622</v>
      </c>
      <c r="E33" s="127" t="s">
        <v>1941</v>
      </c>
      <c r="F33" s="126" t="s">
        <v>1684</v>
      </c>
      <c r="G33" s="128">
        <v>473.31999999999994</v>
      </c>
      <c r="H33" s="228">
        <f t="shared" si="12"/>
        <v>577.45039999999995</v>
      </c>
      <c r="I33" s="256">
        <f t="shared" si="13"/>
        <v>473.32</v>
      </c>
      <c r="J33" s="31">
        <f t="shared" si="5"/>
        <v>577.45039999999995</v>
      </c>
    </row>
    <row r="34" spans="1:10" ht="22.5">
      <c r="A34" s="263">
        <v>24</v>
      </c>
      <c r="B34" s="88">
        <v>2577194621</v>
      </c>
      <c r="C34" s="88" t="s">
        <v>1037</v>
      </c>
      <c r="D34" s="87" t="s">
        <v>773</v>
      </c>
      <c r="E34" s="127" t="s">
        <v>1682</v>
      </c>
      <c r="F34" s="126" t="s">
        <v>1685</v>
      </c>
      <c r="G34" s="128">
        <v>107.71</v>
      </c>
      <c r="H34" s="228">
        <f t="shared" si="12"/>
        <v>131.40619999999998</v>
      </c>
      <c r="I34" s="256">
        <f t="shared" si="13"/>
        <v>107.71</v>
      </c>
      <c r="J34" s="31">
        <f t="shared" si="5"/>
        <v>131.40619999999998</v>
      </c>
    </row>
    <row r="35" spans="1:10" ht="22.5">
      <c r="A35" s="263">
        <v>25</v>
      </c>
      <c r="B35" s="88">
        <v>2577194622</v>
      </c>
      <c r="C35" s="88" t="s">
        <v>1038</v>
      </c>
      <c r="D35" s="87" t="s">
        <v>774</v>
      </c>
      <c r="E35" s="127" t="s">
        <v>1681</v>
      </c>
      <c r="F35" s="126" t="s">
        <v>1686</v>
      </c>
      <c r="G35" s="128">
        <v>203.16</v>
      </c>
      <c r="H35" s="228">
        <f t="shared" si="12"/>
        <v>247.8552</v>
      </c>
      <c r="I35" s="256">
        <f t="shared" si="13"/>
        <v>203.16</v>
      </c>
      <c r="J35" s="31">
        <f t="shared" si="5"/>
        <v>247.8552</v>
      </c>
    </row>
    <row r="36" spans="1:10" ht="22.5">
      <c r="A36" s="263">
        <v>26</v>
      </c>
      <c r="B36" s="88">
        <v>2577199929</v>
      </c>
      <c r="C36" s="88" t="s">
        <v>1323</v>
      </c>
      <c r="D36" s="88">
        <v>8200356346</v>
      </c>
      <c r="E36" s="127" t="s">
        <v>1942</v>
      </c>
      <c r="F36" s="126" t="s">
        <v>638</v>
      </c>
      <c r="G36" s="128">
        <v>787.53</v>
      </c>
      <c r="H36" s="228">
        <f t="shared" si="12"/>
        <v>960.78659999999991</v>
      </c>
      <c r="I36" s="256">
        <f t="shared" si="13"/>
        <v>787.53</v>
      </c>
      <c r="J36" s="31">
        <f t="shared" si="5"/>
        <v>960.78659999999991</v>
      </c>
    </row>
    <row r="37" spans="1:10">
      <c r="A37" s="263">
        <v>27</v>
      </c>
      <c r="B37" s="88">
        <v>2577191701</v>
      </c>
      <c r="C37" s="88" t="s">
        <v>1039</v>
      </c>
      <c r="D37" s="323" t="s">
        <v>1324</v>
      </c>
      <c r="E37" s="127" t="s">
        <v>1943</v>
      </c>
      <c r="F37" s="126" t="s">
        <v>2195</v>
      </c>
      <c r="G37" s="128">
        <v>109.4</v>
      </c>
      <c r="H37" s="228">
        <f t="shared" si="12"/>
        <v>133.46800000000002</v>
      </c>
      <c r="I37" s="256">
        <f t="shared" si="13"/>
        <v>109.40000000000002</v>
      </c>
      <c r="J37" s="31">
        <f t="shared" si="5"/>
        <v>133.46800000000002</v>
      </c>
    </row>
    <row r="38" spans="1:10">
      <c r="A38" s="263">
        <v>29</v>
      </c>
      <c r="B38" s="88">
        <v>2577195812</v>
      </c>
      <c r="C38" s="88" t="s">
        <v>1040</v>
      </c>
      <c r="D38" s="87" t="s">
        <v>776</v>
      </c>
      <c r="E38" s="127" t="s">
        <v>1687</v>
      </c>
      <c r="F38" s="14" t="s">
        <v>977</v>
      </c>
      <c r="G38" s="128">
        <v>70.09</v>
      </c>
      <c r="H38" s="228">
        <f t="shared" si="12"/>
        <v>85.509799999999998</v>
      </c>
      <c r="I38" s="256">
        <f t="shared" si="13"/>
        <v>70.09</v>
      </c>
      <c r="J38" s="31">
        <f t="shared" si="5"/>
        <v>85.509799999999998</v>
      </c>
    </row>
    <row r="39" spans="1:10" ht="15.75" customHeight="1">
      <c r="A39" s="263">
        <v>30</v>
      </c>
      <c r="B39" s="88">
        <v>2577195405</v>
      </c>
      <c r="C39" s="88" t="s">
        <v>1041</v>
      </c>
      <c r="D39" s="87" t="s">
        <v>777</v>
      </c>
      <c r="E39" s="340" t="s">
        <v>1944</v>
      </c>
      <c r="F39" s="14" t="s">
        <v>978</v>
      </c>
      <c r="G39" s="128">
        <v>71.13</v>
      </c>
      <c r="H39" s="228">
        <f t="shared" si="12"/>
        <v>86.778599999999997</v>
      </c>
      <c r="I39" s="256">
        <f t="shared" si="13"/>
        <v>71.13</v>
      </c>
      <c r="J39" s="31">
        <f t="shared" si="5"/>
        <v>86.778599999999997</v>
      </c>
    </row>
    <row r="40" spans="1:10">
      <c r="A40" s="263">
        <v>31</v>
      </c>
      <c r="B40" s="88">
        <v>2577199909</v>
      </c>
      <c r="C40" s="221" t="s">
        <v>1902</v>
      </c>
      <c r="D40" s="87">
        <v>4932210</v>
      </c>
      <c r="E40" s="127" t="s">
        <v>1945</v>
      </c>
      <c r="F40" s="126" t="s">
        <v>1688</v>
      </c>
      <c r="G40" s="128">
        <v>2833.3333333333335</v>
      </c>
      <c r="H40" s="228">
        <f t="shared" si="12"/>
        <v>3456.666666666667</v>
      </c>
      <c r="I40" s="256">
        <f t="shared" si="13"/>
        <v>2833.3333333333335</v>
      </c>
      <c r="J40" s="31">
        <f t="shared" si="5"/>
        <v>3456.666666666667</v>
      </c>
    </row>
    <row r="41" spans="1:10" ht="22.5">
      <c r="A41" s="263">
        <v>32</v>
      </c>
      <c r="B41" s="221">
        <v>2577191435</v>
      </c>
      <c r="C41" s="221" t="s">
        <v>1042</v>
      </c>
      <c r="D41" s="87">
        <v>5266422</v>
      </c>
      <c r="E41" s="127" t="s">
        <v>1946</v>
      </c>
      <c r="F41" s="126" t="s">
        <v>1689</v>
      </c>
      <c r="G41" s="128">
        <v>216.98</v>
      </c>
      <c r="H41" s="228">
        <f t="shared" si="12"/>
        <v>264.71559999999999</v>
      </c>
      <c r="I41" s="256">
        <f t="shared" si="13"/>
        <v>216.98</v>
      </c>
      <c r="J41" s="31">
        <f t="shared" si="5"/>
        <v>264.71559999999999</v>
      </c>
    </row>
    <row r="42" spans="1:10" ht="22.5">
      <c r="A42" s="263">
        <v>28</v>
      </c>
      <c r="B42" s="221">
        <v>2574913106</v>
      </c>
      <c r="C42" s="224" t="s">
        <v>1903</v>
      </c>
      <c r="D42" s="323" t="s">
        <v>2609</v>
      </c>
      <c r="E42" s="107" t="s">
        <v>2070</v>
      </c>
      <c r="F42" s="119" t="s">
        <v>1188</v>
      </c>
      <c r="G42" s="250">
        <v>5291.666666666667</v>
      </c>
      <c r="H42" s="251">
        <v>6350</v>
      </c>
      <c r="I42" s="250">
        <f>J42/1.2</f>
        <v>5291.666666666667</v>
      </c>
      <c r="J42" s="121">
        <f>H42-(H42*$I$4)</f>
        <v>6350</v>
      </c>
    </row>
    <row r="43" spans="1:10" ht="15" customHeight="1">
      <c r="A43" s="263">
        <v>33</v>
      </c>
      <c r="B43" s="88">
        <v>2577191446</v>
      </c>
      <c r="C43" s="88" t="s">
        <v>1043</v>
      </c>
      <c r="D43" s="323">
        <v>45104100801090</v>
      </c>
      <c r="E43" s="107" t="s">
        <v>1947</v>
      </c>
      <c r="F43" s="119" t="s">
        <v>1187</v>
      </c>
      <c r="G43" s="250">
        <v>450.45</v>
      </c>
      <c r="H43" s="476">
        <v>540.54</v>
      </c>
      <c r="I43" s="250">
        <f t="shared" si="7"/>
        <v>450.45</v>
      </c>
      <c r="J43" s="339">
        <f t="shared" si="5"/>
        <v>540.54</v>
      </c>
    </row>
    <row r="44" spans="1:10">
      <c r="A44" s="263">
        <v>34</v>
      </c>
      <c r="B44" s="88">
        <v>2577198403</v>
      </c>
      <c r="C44" s="88" t="s">
        <v>1044</v>
      </c>
      <c r="D44" s="87" t="s">
        <v>1189</v>
      </c>
      <c r="E44" s="127" t="s">
        <v>1690</v>
      </c>
      <c r="F44" s="126" t="s">
        <v>1188</v>
      </c>
      <c r="G44" s="128">
        <v>117.15000000000002</v>
      </c>
      <c r="H44" s="228">
        <f t="shared" ref="H44:H49" si="14">G44*1.22</f>
        <v>142.92300000000003</v>
      </c>
      <c r="I44" s="256">
        <f t="shared" ref="I44:I49" si="15">J44/1.22</f>
        <v>117.15000000000003</v>
      </c>
      <c r="J44" s="31">
        <f t="shared" si="5"/>
        <v>142.92300000000003</v>
      </c>
    </row>
    <row r="45" spans="1:10">
      <c r="A45" s="263">
        <v>35</v>
      </c>
      <c r="B45" s="88">
        <v>2577193809</v>
      </c>
      <c r="C45" s="88" t="s">
        <v>1045</v>
      </c>
      <c r="D45" s="87" t="s">
        <v>1193</v>
      </c>
      <c r="E45" s="127" t="s">
        <v>1948</v>
      </c>
      <c r="F45" s="126" t="s">
        <v>1190</v>
      </c>
      <c r="G45" s="128">
        <v>196.48</v>
      </c>
      <c r="H45" s="228">
        <f t="shared" si="14"/>
        <v>239.70559999999998</v>
      </c>
      <c r="I45" s="256">
        <f t="shared" si="15"/>
        <v>196.48</v>
      </c>
      <c r="J45" s="31">
        <f t="shared" si="5"/>
        <v>239.70559999999998</v>
      </c>
    </row>
    <row r="46" spans="1:10">
      <c r="A46" s="263">
        <v>36</v>
      </c>
      <c r="B46" s="88">
        <v>2577198405</v>
      </c>
      <c r="C46" s="88" t="s">
        <v>1046</v>
      </c>
      <c r="D46" s="87" t="s">
        <v>1192</v>
      </c>
      <c r="E46" s="127" t="s">
        <v>1691</v>
      </c>
      <c r="F46" s="126" t="s">
        <v>1187</v>
      </c>
      <c r="G46" s="128">
        <v>722.55</v>
      </c>
      <c r="H46" s="228">
        <f t="shared" ref="H46:H90" si="16">G46*1.22</f>
        <v>881.51099999999997</v>
      </c>
      <c r="I46" s="256">
        <f t="shared" ref="I46:I90" si="17">J46/1.22</f>
        <v>722.55</v>
      </c>
      <c r="J46" s="31">
        <f t="shared" si="5"/>
        <v>881.51099999999997</v>
      </c>
    </row>
    <row r="47" spans="1:10">
      <c r="A47" s="263">
        <v>37</v>
      </c>
      <c r="B47" s="88">
        <v>2577198404</v>
      </c>
      <c r="C47" s="88" t="s">
        <v>1047</v>
      </c>
      <c r="D47" s="87" t="s">
        <v>1191</v>
      </c>
      <c r="E47" s="127" t="s">
        <v>1692</v>
      </c>
      <c r="F47" s="126" t="s">
        <v>1190</v>
      </c>
      <c r="G47" s="128">
        <v>133.55000000000001</v>
      </c>
      <c r="H47" s="228">
        <f t="shared" si="16"/>
        <v>162.93100000000001</v>
      </c>
      <c r="I47" s="256">
        <f t="shared" si="17"/>
        <v>133.55000000000001</v>
      </c>
      <c r="J47" s="31">
        <f t="shared" si="5"/>
        <v>162.93100000000001</v>
      </c>
    </row>
    <row r="48" spans="1:10" ht="22.5">
      <c r="A48" s="263">
        <v>38</v>
      </c>
      <c r="B48" s="88">
        <v>2577198608</v>
      </c>
      <c r="C48" s="88" t="s">
        <v>1048</v>
      </c>
      <c r="D48" s="87" t="s">
        <v>2502</v>
      </c>
      <c r="E48" s="127" t="s">
        <v>1693</v>
      </c>
      <c r="F48" s="126" t="s">
        <v>1188</v>
      </c>
      <c r="G48" s="128">
        <v>172.37</v>
      </c>
      <c r="H48" s="228">
        <f t="shared" si="16"/>
        <v>210.29140000000001</v>
      </c>
      <c r="I48" s="256">
        <f t="shared" si="17"/>
        <v>172.37</v>
      </c>
      <c r="J48" s="31">
        <f t="shared" si="5"/>
        <v>210.29140000000001</v>
      </c>
    </row>
    <row r="49" spans="1:13" ht="15" customHeight="1">
      <c r="A49" s="263">
        <v>39</v>
      </c>
      <c r="B49" s="88">
        <v>2577199910</v>
      </c>
      <c r="C49" s="221" t="s">
        <v>1901</v>
      </c>
      <c r="D49" s="88">
        <v>8200066662</v>
      </c>
      <c r="E49" s="127" t="s">
        <v>1694</v>
      </c>
      <c r="F49" s="127" t="s">
        <v>975</v>
      </c>
      <c r="G49" s="128">
        <v>155.32</v>
      </c>
      <c r="H49" s="228">
        <f t="shared" si="16"/>
        <v>189.49039999999999</v>
      </c>
      <c r="I49" s="256">
        <f t="shared" si="17"/>
        <v>155.32</v>
      </c>
      <c r="J49" s="31">
        <f t="shared" si="5"/>
        <v>189.49039999999999</v>
      </c>
    </row>
    <row r="50" spans="1:13">
      <c r="A50" s="263">
        <v>40</v>
      </c>
      <c r="B50" s="224">
        <v>2574997349</v>
      </c>
      <c r="C50" s="224" t="s">
        <v>1960</v>
      </c>
      <c r="D50" s="221" t="s">
        <v>1961</v>
      </c>
      <c r="E50" s="107" t="s">
        <v>1962</v>
      </c>
      <c r="F50" s="119" t="s">
        <v>1963</v>
      </c>
      <c r="G50" s="250">
        <v>1666.6666666666667</v>
      </c>
      <c r="H50" s="228">
        <f t="shared" si="16"/>
        <v>2033.3333333333335</v>
      </c>
      <c r="I50" s="256">
        <f t="shared" si="17"/>
        <v>1666.6666666666667</v>
      </c>
      <c r="J50" s="121">
        <f t="shared" si="5"/>
        <v>2033.3333333333335</v>
      </c>
    </row>
    <row r="51" spans="1:13">
      <c r="A51" s="263">
        <v>41</v>
      </c>
      <c r="B51" s="88">
        <v>2574997350</v>
      </c>
      <c r="C51" s="88" t="s">
        <v>1636</v>
      </c>
      <c r="D51" s="88" t="s">
        <v>1320</v>
      </c>
      <c r="E51" s="127" t="s">
        <v>1949</v>
      </c>
      <c r="F51" s="126" t="s">
        <v>1319</v>
      </c>
      <c r="G51" s="128">
        <v>2083.3333333333335</v>
      </c>
      <c r="H51" s="228">
        <f t="shared" si="16"/>
        <v>2541.666666666667</v>
      </c>
      <c r="I51" s="256">
        <f t="shared" si="17"/>
        <v>2083.3333333333335</v>
      </c>
      <c r="J51" s="31">
        <f t="shared" si="5"/>
        <v>2541.666666666667</v>
      </c>
    </row>
    <row r="52" spans="1:13">
      <c r="A52" s="264">
        <v>42</v>
      </c>
      <c r="B52" s="221">
        <v>2574999920</v>
      </c>
      <c r="C52" s="224" t="s">
        <v>2170</v>
      </c>
      <c r="D52" s="323" t="s">
        <v>1004</v>
      </c>
      <c r="E52" s="107" t="s">
        <v>1950</v>
      </c>
      <c r="F52" s="119" t="s">
        <v>1726</v>
      </c>
      <c r="G52" s="250">
        <v>2710.92</v>
      </c>
      <c r="H52" s="228">
        <f t="shared" si="16"/>
        <v>3307.3224</v>
      </c>
      <c r="I52" s="256">
        <f t="shared" si="17"/>
        <v>2710.92</v>
      </c>
      <c r="J52" s="121">
        <f t="shared" si="5"/>
        <v>3307.3224</v>
      </c>
    </row>
    <row r="53" spans="1:13">
      <c r="A53" s="263">
        <v>43</v>
      </c>
      <c r="B53" s="88">
        <v>2574994501</v>
      </c>
      <c r="C53" s="34" t="s">
        <v>1645</v>
      </c>
      <c r="D53" s="89" t="s">
        <v>778</v>
      </c>
      <c r="E53" s="127" t="s">
        <v>1712</v>
      </c>
      <c r="F53" s="110" t="s">
        <v>979</v>
      </c>
      <c r="G53" s="128">
        <v>47.61</v>
      </c>
      <c r="H53" s="228">
        <f t="shared" si="16"/>
        <v>58.084199999999996</v>
      </c>
      <c r="I53" s="256">
        <f t="shared" si="17"/>
        <v>47.61</v>
      </c>
      <c r="J53" s="31">
        <f t="shared" si="5"/>
        <v>58.084199999999996</v>
      </c>
    </row>
    <row r="54" spans="1:13">
      <c r="A54" s="263">
        <v>44</v>
      </c>
      <c r="B54" s="88">
        <v>2574994502</v>
      </c>
      <c r="C54" s="34" t="s">
        <v>1646</v>
      </c>
      <c r="D54" s="89" t="s">
        <v>779</v>
      </c>
      <c r="E54" s="127" t="s">
        <v>1712</v>
      </c>
      <c r="F54" s="110" t="s">
        <v>1002</v>
      </c>
      <c r="G54" s="128">
        <v>32.35</v>
      </c>
      <c r="H54" s="228">
        <f t="shared" si="16"/>
        <v>39.466999999999999</v>
      </c>
      <c r="I54" s="256">
        <f t="shared" si="17"/>
        <v>32.35</v>
      </c>
      <c r="J54" s="31">
        <f t="shared" si="5"/>
        <v>39.466999999999999</v>
      </c>
    </row>
    <row r="55" spans="1:13">
      <c r="A55" s="263">
        <v>45</v>
      </c>
      <c r="B55" s="88">
        <v>2574994601</v>
      </c>
      <c r="C55" s="34" t="s">
        <v>1647</v>
      </c>
      <c r="D55" s="89" t="s">
        <v>780</v>
      </c>
      <c r="E55" s="127" t="s">
        <v>1713</v>
      </c>
      <c r="F55" s="110" t="s">
        <v>1002</v>
      </c>
      <c r="G55" s="128">
        <v>281.45</v>
      </c>
      <c r="H55" s="228">
        <f t="shared" si="16"/>
        <v>343.36899999999997</v>
      </c>
      <c r="I55" s="256">
        <f t="shared" si="17"/>
        <v>281.45</v>
      </c>
      <c r="J55" s="31">
        <f t="shared" si="5"/>
        <v>343.36899999999997</v>
      </c>
    </row>
    <row r="56" spans="1:13" ht="22.5">
      <c r="A56" s="263">
        <v>46</v>
      </c>
      <c r="B56" s="88">
        <v>2574994602</v>
      </c>
      <c r="C56" s="34" t="s">
        <v>1648</v>
      </c>
      <c r="D56" s="89" t="s">
        <v>781</v>
      </c>
      <c r="E56" s="127" t="s">
        <v>1711</v>
      </c>
      <c r="F56" s="110" t="s">
        <v>1002</v>
      </c>
      <c r="G56" s="128">
        <v>122.32</v>
      </c>
      <c r="H56" s="228">
        <f t="shared" si="16"/>
        <v>149.23039999999997</v>
      </c>
      <c r="I56" s="256">
        <f t="shared" si="17"/>
        <v>122.31999999999998</v>
      </c>
      <c r="J56" s="31">
        <f t="shared" si="5"/>
        <v>149.23039999999997</v>
      </c>
    </row>
    <row r="57" spans="1:13">
      <c r="A57" s="263">
        <v>47</v>
      </c>
      <c r="B57" s="88">
        <v>2574994603</v>
      </c>
      <c r="C57" s="34" t="s">
        <v>1649</v>
      </c>
      <c r="D57" s="89" t="s">
        <v>782</v>
      </c>
      <c r="E57" s="127" t="s">
        <v>1710</v>
      </c>
      <c r="F57" s="110" t="s">
        <v>1002</v>
      </c>
      <c r="G57" s="128">
        <v>28.11</v>
      </c>
      <c r="H57" s="228">
        <f t="shared" si="16"/>
        <v>34.294199999999996</v>
      </c>
      <c r="I57" s="256">
        <f t="shared" si="17"/>
        <v>28.11</v>
      </c>
      <c r="J57" s="31">
        <f t="shared" si="5"/>
        <v>34.294199999999996</v>
      </c>
    </row>
    <row r="58" spans="1:13">
      <c r="A58" s="263">
        <v>48</v>
      </c>
      <c r="B58" s="88">
        <v>2574994604</v>
      </c>
      <c r="C58" s="34" t="s">
        <v>1650</v>
      </c>
      <c r="D58" s="89" t="s">
        <v>783</v>
      </c>
      <c r="E58" s="341" t="s">
        <v>2180</v>
      </c>
      <c r="F58" s="110" t="s">
        <v>1002</v>
      </c>
      <c r="G58" s="128">
        <v>49.6</v>
      </c>
      <c r="H58" s="228">
        <f t="shared" si="16"/>
        <v>60.512</v>
      </c>
      <c r="I58" s="256">
        <f t="shared" si="17"/>
        <v>49.6</v>
      </c>
      <c r="J58" s="31">
        <f t="shared" si="5"/>
        <v>60.512</v>
      </c>
    </row>
    <row r="59" spans="1:13">
      <c r="A59" s="263">
        <v>49</v>
      </c>
      <c r="B59" s="221">
        <v>2574994605</v>
      </c>
      <c r="C59" s="224" t="s">
        <v>1651</v>
      </c>
      <c r="D59" s="477" t="s">
        <v>784</v>
      </c>
      <c r="E59" s="400" t="s">
        <v>2174</v>
      </c>
      <c r="F59" s="478" t="s">
        <v>1003</v>
      </c>
      <c r="G59" s="250">
        <v>43.58</v>
      </c>
      <c r="H59" s="228">
        <f t="shared" si="16"/>
        <v>53.1676</v>
      </c>
      <c r="I59" s="256">
        <f t="shared" si="17"/>
        <v>43.58</v>
      </c>
      <c r="J59" s="121">
        <f t="shared" si="5"/>
        <v>53.1676</v>
      </c>
      <c r="K59" s="401"/>
      <c r="L59" s="401"/>
      <c r="M59" s="401"/>
    </row>
    <row r="60" spans="1:13">
      <c r="A60" s="263">
        <v>50</v>
      </c>
      <c r="B60" s="221">
        <v>2574994606</v>
      </c>
      <c r="C60" s="34" t="s">
        <v>1652</v>
      </c>
      <c r="D60" s="88" t="s">
        <v>785</v>
      </c>
      <c r="E60" s="341" t="s">
        <v>1709</v>
      </c>
      <c r="F60" s="110" t="s">
        <v>1002</v>
      </c>
      <c r="G60" s="128">
        <v>51.89</v>
      </c>
      <c r="H60" s="228">
        <f t="shared" si="16"/>
        <v>63.305799999999998</v>
      </c>
      <c r="I60" s="256">
        <f t="shared" si="17"/>
        <v>51.89</v>
      </c>
      <c r="J60" s="31">
        <f t="shared" si="5"/>
        <v>63.305799999999998</v>
      </c>
    </row>
    <row r="61" spans="1:13" ht="17.25" customHeight="1">
      <c r="A61" s="263">
        <v>51</v>
      </c>
      <c r="B61" s="221">
        <v>2574991437</v>
      </c>
      <c r="C61" s="34" t="s">
        <v>1653</v>
      </c>
      <c r="D61" s="323" t="s">
        <v>1982</v>
      </c>
      <c r="E61" s="341" t="s">
        <v>1951</v>
      </c>
      <c r="F61" s="110" t="s">
        <v>1002</v>
      </c>
      <c r="G61" s="128">
        <v>102</v>
      </c>
      <c r="H61" s="228">
        <f t="shared" si="16"/>
        <v>124.44</v>
      </c>
      <c r="I61" s="256">
        <f t="shared" si="17"/>
        <v>102</v>
      </c>
      <c r="J61" s="31">
        <f t="shared" si="5"/>
        <v>124.44</v>
      </c>
    </row>
    <row r="62" spans="1:13" ht="16.5" customHeight="1">
      <c r="A62" s="263">
        <v>52</v>
      </c>
      <c r="B62" s="221">
        <v>2574995403</v>
      </c>
      <c r="C62" s="34" t="s">
        <v>1654</v>
      </c>
      <c r="D62" s="88" t="s">
        <v>786</v>
      </c>
      <c r="E62" s="341" t="s">
        <v>1714</v>
      </c>
      <c r="F62" s="110" t="s">
        <v>1002</v>
      </c>
      <c r="G62" s="128">
        <v>31.82</v>
      </c>
      <c r="H62" s="228">
        <f t="shared" si="16"/>
        <v>38.820399999999999</v>
      </c>
      <c r="I62" s="256">
        <f t="shared" si="17"/>
        <v>31.82</v>
      </c>
      <c r="J62" s="31">
        <f t="shared" si="5"/>
        <v>38.820399999999999</v>
      </c>
    </row>
    <row r="63" spans="1:13">
      <c r="A63" s="263">
        <v>53</v>
      </c>
      <c r="B63" s="221">
        <v>2574995801</v>
      </c>
      <c r="C63" s="34" t="s">
        <v>1655</v>
      </c>
      <c r="D63" s="88" t="s">
        <v>787</v>
      </c>
      <c r="E63" s="341" t="s">
        <v>1695</v>
      </c>
      <c r="F63" s="37" t="s">
        <v>1005</v>
      </c>
      <c r="G63" s="128">
        <v>147.04</v>
      </c>
      <c r="H63" s="228">
        <f t="shared" si="16"/>
        <v>179.38879999999997</v>
      </c>
      <c r="I63" s="256">
        <f t="shared" si="17"/>
        <v>147.04</v>
      </c>
      <c r="J63" s="31">
        <f t="shared" si="5"/>
        <v>179.38879999999997</v>
      </c>
    </row>
    <row r="64" spans="1:13" ht="22.5">
      <c r="A64" s="263">
        <v>54</v>
      </c>
      <c r="B64" s="221">
        <v>2574995802</v>
      </c>
      <c r="C64" s="34" t="s">
        <v>1656</v>
      </c>
      <c r="D64" s="88" t="s">
        <v>788</v>
      </c>
      <c r="E64" s="341" t="s">
        <v>1696</v>
      </c>
      <c r="F64" s="37" t="s">
        <v>1006</v>
      </c>
      <c r="G64" s="128">
        <v>154.47999999999999</v>
      </c>
      <c r="H64" s="228">
        <f t="shared" si="16"/>
        <v>188.46559999999999</v>
      </c>
      <c r="I64" s="256">
        <f t="shared" si="17"/>
        <v>154.47999999999999</v>
      </c>
      <c r="J64" s="31">
        <f t="shared" si="5"/>
        <v>188.46559999999999</v>
      </c>
    </row>
    <row r="65" spans="1:10">
      <c r="A65" s="263">
        <v>55</v>
      </c>
      <c r="B65" s="221">
        <v>2574995803</v>
      </c>
      <c r="C65" s="34" t="s">
        <v>1657</v>
      </c>
      <c r="D65" s="88" t="s">
        <v>789</v>
      </c>
      <c r="E65" s="341" t="s">
        <v>2179</v>
      </c>
      <c r="F65" s="37" t="s">
        <v>1006</v>
      </c>
      <c r="G65" s="128">
        <v>38.67</v>
      </c>
      <c r="H65" s="228">
        <f t="shared" si="16"/>
        <v>47.177399999999999</v>
      </c>
      <c r="I65" s="256">
        <f t="shared" si="17"/>
        <v>38.67</v>
      </c>
      <c r="J65" s="31">
        <f t="shared" si="5"/>
        <v>47.177399999999999</v>
      </c>
    </row>
    <row r="66" spans="1:10">
      <c r="A66" s="263">
        <v>56</v>
      </c>
      <c r="B66" s="221">
        <v>2574995804</v>
      </c>
      <c r="C66" s="34" t="s">
        <v>1658</v>
      </c>
      <c r="D66" s="88" t="s">
        <v>790</v>
      </c>
      <c r="E66" s="341" t="s">
        <v>1697</v>
      </c>
      <c r="F66" s="37" t="s">
        <v>1007</v>
      </c>
      <c r="G66" s="128">
        <v>36.409999999999997</v>
      </c>
      <c r="H66" s="228">
        <f t="shared" si="16"/>
        <v>44.420199999999994</v>
      </c>
      <c r="I66" s="256">
        <f t="shared" si="17"/>
        <v>36.409999999999997</v>
      </c>
      <c r="J66" s="31">
        <f t="shared" si="5"/>
        <v>44.420199999999994</v>
      </c>
    </row>
    <row r="67" spans="1:10">
      <c r="A67" s="263">
        <v>57</v>
      </c>
      <c r="B67" s="221">
        <v>2574995807</v>
      </c>
      <c r="C67" s="34" t="s">
        <v>1659</v>
      </c>
      <c r="D67" s="88" t="s">
        <v>791</v>
      </c>
      <c r="E67" s="341" t="s">
        <v>1697</v>
      </c>
      <c r="F67" s="37" t="s">
        <v>1007</v>
      </c>
      <c r="G67" s="128">
        <v>33.130000000000003</v>
      </c>
      <c r="H67" s="228">
        <f t="shared" si="16"/>
        <v>40.418600000000005</v>
      </c>
      <c r="I67" s="256">
        <f t="shared" si="17"/>
        <v>33.130000000000003</v>
      </c>
      <c r="J67" s="31">
        <f t="shared" si="5"/>
        <v>40.418600000000005</v>
      </c>
    </row>
    <row r="68" spans="1:10">
      <c r="A68" s="263">
        <v>58</v>
      </c>
      <c r="B68" s="221">
        <v>2574995808</v>
      </c>
      <c r="C68" s="34" t="s">
        <v>1660</v>
      </c>
      <c r="D68" s="88" t="s">
        <v>792</v>
      </c>
      <c r="E68" s="341" t="s">
        <v>1698</v>
      </c>
      <c r="F68" s="37" t="s">
        <v>1008</v>
      </c>
      <c r="G68" s="128">
        <v>32.26</v>
      </c>
      <c r="H68" s="228">
        <f t="shared" si="16"/>
        <v>39.357199999999999</v>
      </c>
      <c r="I68" s="256">
        <f t="shared" si="17"/>
        <v>32.26</v>
      </c>
      <c r="J68" s="31">
        <f t="shared" si="5"/>
        <v>39.357199999999999</v>
      </c>
    </row>
    <row r="69" spans="1:10">
      <c r="A69" s="263">
        <v>59</v>
      </c>
      <c r="B69" s="88">
        <v>2574995809</v>
      </c>
      <c r="C69" s="34" t="s">
        <v>1661</v>
      </c>
      <c r="D69" s="88" t="s">
        <v>793</v>
      </c>
      <c r="E69" s="341" t="s">
        <v>1698</v>
      </c>
      <c r="F69" s="37" t="s">
        <v>1009</v>
      </c>
      <c r="G69" s="128">
        <v>37.07</v>
      </c>
      <c r="H69" s="228">
        <f t="shared" si="16"/>
        <v>45.2254</v>
      </c>
      <c r="I69" s="256">
        <f t="shared" si="17"/>
        <v>37.07</v>
      </c>
      <c r="J69" s="31">
        <f t="shared" si="5"/>
        <v>45.2254</v>
      </c>
    </row>
    <row r="70" spans="1:10">
      <c r="A70" s="263">
        <v>60</v>
      </c>
      <c r="B70" s="88">
        <v>2574996402</v>
      </c>
      <c r="C70" s="34" t="s">
        <v>1662</v>
      </c>
      <c r="D70" s="88" t="s">
        <v>794</v>
      </c>
      <c r="E70" s="341" t="s">
        <v>1699</v>
      </c>
      <c r="F70" s="37" t="s">
        <v>1002</v>
      </c>
      <c r="G70" s="128">
        <v>65.739999999999995</v>
      </c>
      <c r="H70" s="228">
        <f t="shared" si="16"/>
        <v>80.202799999999996</v>
      </c>
      <c r="I70" s="256">
        <f t="shared" si="17"/>
        <v>65.739999999999995</v>
      </c>
      <c r="J70" s="31">
        <f t="shared" si="5"/>
        <v>80.202799999999996</v>
      </c>
    </row>
    <row r="71" spans="1:10">
      <c r="A71" s="263">
        <v>61</v>
      </c>
      <c r="B71" s="88">
        <v>2574996403</v>
      </c>
      <c r="C71" s="34" t="s">
        <v>1663</v>
      </c>
      <c r="D71" s="88" t="s">
        <v>795</v>
      </c>
      <c r="E71" s="341" t="s">
        <v>1700</v>
      </c>
      <c r="F71" s="37" t="s">
        <v>1010</v>
      </c>
      <c r="G71" s="128">
        <v>37.549999999999997</v>
      </c>
      <c r="H71" s="228">
        <f t="shared" si="16"/>
        <v>45.810999999999993</v>
      </c>
      <c r="I71" s="256">
        <f t="shared" si="17"/>
        <v>37.549999999999997</v>
      </c>
      <c r="J71" s="31">
        <f t="shared" si="5"/>
        <v>45.810999999999993</v>
      </c>
    </row>
    <row r="72" spans="1:10" ht="22.5">
      <c r="A72" s="263">
        <v>62</v>
      </c>
      <c r="B72" s="88">
        <v>2574996601</v>
      </c>
      <c r="C72" s="34" t="s">
        <v>1664</v>
      </c>
      <c r="D72" s="88" t="s">
        <v>796</v>
      </c>
      <c r="E72" s="341" t="s">
        <v>1701</v>
      </c>
      <c r="F72" s="37" t="s">
        <v>1002</v>
      </c>
      <c r="G72" s="128">
        <v>31.5</v>
      </c>
      <c r="H72" s="228">
        <f t="shared" si="16"/>
        <v>38.43</v>
      </c>
      <c r="I72" s="256">
        <f t="shared" si="17"/>
        <v>31.5</v>
      </c>
      <c r="J72" s="31">
        <f t="shared" si="5"/>
        <v>38.43</v>
      </c>
    </row>
    <row r="73" spans="1:10" ht="22.5">
      <c r="A73" s="263">
        <v>63</v>
      </c>
      <c r="B73" s="88">
        <v>2574996602</v>
      </c>
      <c r="C73" s="34" t="s">
        <v>1665</v>
      </c>
      <c r="D73" s="88" t="s">
        <v>797</v>
      </c>
      <c r="E73" s="341" t="s">
        <v>1702</v>
      </c>
      <c r="F73" s="37" t="s">
        <v>1010</v>
      </c>
      <c r="G73" s="128">
        <v>35.61</v>
      </c>
      <c r="H73" s="228">
        <f t="shared" si="16"/>
        <v>43.444199999999995</v>
      </c>
      <c r="I73" s="256">
        <f t="shared" si="17"/>
        <v>35.61</v>
      </c>
      <c r="J73" s="31">
        <f t="shared" si="5"/>
        <v>43.444199999999995</v>
      </c>
    </row>
    <row r="74" spans="1:10">
      <c r="A74" s="263">
        <v>64</v>
      </c>
      <c r="B74" s="88">
        <v>2574996603</v>
      </c>
      <c r="C74" s="34" t="s">
        <v>1666</v>
      </c>
      <c r="D74" s="88" t="s">
        <v>798</v>
      </c>
      <c r="E74" s="341" t="s">
        <v>1703</v>
      </c>
      <c r="F74" s="37" t="s">
        <v>1011</v>
      </c>
      <c r="G74" s="128">
        <v>44.54</v>
      </c>
      <c r="H74" s="228">
        <f t="shared" si="16"/>
        <v>54.338799999999999</v>
      </c>
      <c r="I74" s="256">
        <f t="shared" si="17"/>
        <v>44.54</v>
      </c>
      <c r="J74" s="31">
        <f t="shared" si="5"/>
        <v>54.338799999999999</v>
      </c>
    </row>
    <row r="75" spans="1:10">
      <c r="A75" s="263">
        <v>65</v>
      </c>
      <c r="B75" s="88">
        <v>2574996604</v>
      </c>
      <c r="C75" s="34" t="s">
        <v>1667</v>
      </c>
      <c r="D75" s="88" t="s">
        <v>799</v>
      </c>
      <c r="E75" s="341" t="s">
        <v>1704</v>
      </c>
      <c r="F75" s="37" t="s">
        <v>1002</v>
      </c>
      <c r="G75" s="128">
        <v>41.17</v>
      </c>
      <c r="H75" s="228">
        <f t="shared" si="16"/>
        <v>50.227400000000003</v>
      </c>
      <c r="I75" s="256">
        <f t="shared" si="17"/>
        <v>41.17</v>
      </c>
      <c r="J75" s="31">
        <f t="shared" si="5"/>
        <v>50.227400000000003</v>
      </c>
    </row>
    <row r="76" spans="1:10" ht="22.5">
      <c r="A76" s="263">
        <v>66</v>
      </c>
      <c r="B76" s="88">
        <v>2574996609</v>
      </c>
      <c r="C76" s="34" t="s">
        <v>1668</v>
      </c>
      <c r="D76" s="88" t="s">
        <v>800</v>
      </c>
      <c r="E76" s="341" t="s">
        <v>1705</v>
      </c>
      <c r="F76" s="37" t="s">
        <v>1006</v>
      </c>
      <c r="G76" s="128">
        <v>134.49</v>
      </c>
      <c r="H76" s="228">
        <f t="shared" si="16"/>
        <v>164.0778</v>
      </c>
      <c r="I76" s="256">
        <f t="shared" si="17"/>
        <v>134.49</v>
      </c>
      <c r="J76" s="31">
        <f t="shared" si="5"/>
        <v>164.0778</v>
      </c>
    </row>
    <row r="77" spans="1:10">
      <c r="A77" s="263">
        <v>67</v>
      </c>
      <c r="B77" s="88">
        <v>2574996610</v>
      </c>
      <c r="C77" s="34" t="s">
        <v>1669</v>
      </c>
      <c r="D77" s="88" t="s">
        <v>801</v>
      </c>
      <c r="E77" s="341" t="s">
        <v>1706</v>
      </c>
      <c r="F77" s="37" t="s">
        <v>1006</v>
      </c>
      <c r="G77" s="128">
        <v>247.23</v>
      </c>
      <c r="H77" s="228">
        <f t="shared" si="16"/>
        <v>301.62059999999997</v>
      </c>
      <c r="I77" s="256">
        <f t="shared" si="17"/>
        <v>247.23</v>
      </c>
      <c r="J77" s="31">
        <f t="shared" si="5"/>
        <v>301.62059999999997</v>
      </c>
    </row>
    <row r="78" spans="1:10">
      <c r="A78" s="263">
        <v>68</v>
      </c>
      <c r="B78" s="88">
        <v>2574999022</v>
      </c>
      <c r="C78" s="34" t="s">
        <v>1670</v>
      </c>
      <c r="D78" s="88" t="s">
        <v>802</v>
      </c>
      <c r="E78" s="341" t="s">
        <v>1707</v>
      </c>
      <c r="F78" s="37" t="s">
        <v>1012</v>
      </c>
      <c r="G78" s="128">
        <v>964.9799999999999</v>
      </c>
      <c r="H78" s="228">
        <f t="shared" si="16"/>
        <v>1177.2755999999999</v>
      </c>
      <c r="I78" s="256">
        <f t="shared" si="17"/>
        <v>964.98</v>
      </c>
      <c r="J78" s="31">
        <f t="shared" ref="J78:J90" si="18">H78-(H78*$I$4)</f>
        <v>1177.2755999999999</v>
      </c>
    </row>
    <row r="79" spans="1:10">
      <c r="A79" s="263">
        <v>69</v>
      </c>
      <c r="B79" s="88">
        <v>2574996631</v>
      </c>
      <c r="C79" s="34" t="s">
        <v>1671</v>
      </c>
      <c r="D79" s="88" t="s">
        <v>803</v>
      </c>
      <c r="E79" s="341" t="s">
        <v>1708</v>
      </c>
      <c r="F79" s="110" t="s">
        <v>1002</v>
      </c>
      <c r="G79" s="128">
        <v>152.5</v>
      </c>
      <c r="H79" s="228">
        <f t="shared" si="16"/>
        <v>186.04999999999998</v>
      </c>
      <c r="I79" s="256">
        <f t="shared" si="17"/>
        <v>152.5</v>
      </c>
      <c r="J79" s="31">
        <f t="shared" si="18"/>
        <v>186.04999999999998</v>
      </c>
    </row>
    <row r="80" spans="1:10" ht="22.5">
      <c r="A80" s="263">
        <v>70</v>
      </c>
      <c r="B80" s="88">
        <v>2574996616</v>
      </c>
      <c r="C80" s="34" t="s">
        <v>1672</v>
      </c>
      <c r="D80" s="88" t="s">
        <v>804</v>
      </c>
      <c r="E80" s="341" t="s">
        <v>1715</v>
      </c>
      <c r="F80" s="110" t="s">
        <v>1002</v>
      </c>
      <c r="G80" s="128">
        <v>87.74</v>
      </c>
      <c r="H80" s="228">
        <f t="shared" si="16"/>
        <v>107.04279999999999</v>
      </c>
      <c r="I80" s="256">
        <f t="shared" si="17"/>
        <v>87.74</v>
      </c>
      <c r="J80" s="31">
        <f t="shared" si="18"/>
        <v>107.04279999999999</v>
      </c>
    </row>
    <row r="81" spans="1:10" ht="22.5">
      <c r="A81" s="263">
        <v>71</v>
      </c>
      <c r="B81" s="88">
        <v>2574996617</v>
      </c>
      <c r="C81" s="34" t="s">
        <v>1673</v>
      </c>
      <c r="D81" s="88" t="s">
        <v>806</v>
      </c>
      <c r="E81" s="341" t="s">
        <v>1716</v>
      </c>
      <c r="F81" s="37" t="s">
        <v>980</v>
      </c>
      <c r="G81" s="128">
        <v>31.83</v>
      </c>
      <c r="H81" s="228">
        <f t="shared" si="16"/>
        <v>38.832599999999999</v>
      </c>
      <c r="I81" s="256">
        <f t="shared" si="17"/>
        <v>31.830000000000002</v>
      </c>
      <c r="J81" s="31">
        <f t="shared" si="18"/>
        <v>38.832599999999999</v>
      </c>
    </row>
    <row r="82" spans="1:10" ht="22.5">
      <c r="A82" s="263">
        <v>72</v>
      </c>
      <c r="B82" s="88">
        <v>2574996618</v>
      </c>
      <c r="C82" s="34" t="s">
        <v>1674</v>
      </c>
      <c r="D82" s="88" t="s">
        <v>805</v>
      </c>
      <c r="E82" s="341" t="s">
        <v>1717</v>
      </c>
      <c r="F82" s="37" t="s">
        <v>1013</v>
      </c>
      <c r="G82" s="128">
        <v>45.86</v>
      </c>
      <c r="H82" s="228">
        <f t="shared" si="16"/>
        <v>55.949199999999998</v>
      </c>
      <c r="I82" s="256">
        <f t="shared" si="17"/>
        <v>45.86</v>
      </c>
      <c r="J82" s="31">
        <f t="shared" si="18"/>
        <v>55.949199999999998</v>
      </c>
    </row>
    <row r="83" spans="1:10">
      <c r="A83" s="263">
        <v>73</v>
      </c>
      <c r="B83" s="88">
        <v>2574997325</v>
      </c>
      <c r="C83" s="34" t="s">
        <v>2171</v>
      </c>
      <c r="D83" s="87" t="s">
        <v>807</v>
      </c>
      <c r="E83" s="127" t="s">
        <v>1952</v>
      </c>
      <c r="F83" s="126" t="s">
        <v>507</v>
      </c>
      <c r="G83" s="128">
        <v>1756.7</v>
      </c>
      <c r="H83" s="228">
        <f t="shared" si="16"/>
        <v>2143.174</v>
      </c>
      <c r="I83" s="256">
        <f t="shared" si="17"/>
        <v>1756.7</v>
      </c>
      <c r="J83" s="31">
        <f t="shared" si="18"/>
        <v>2143.174</v>
      </c>
    </row>
    <row r="84" spans="1:10">
      <c r="A84" s="263">
        <v>74</v>
      </c>
      <c r="B84" s="88">
        <v>2574997336</v>
      </c>
      <c r="C84" s="34" t="s">
        <v>1675</v>
      </c>
      <c r="D84" s="87" t="s">
        <v>808</v>
      </c>
      <c r="E84" s="127" t="s">
        <v>1953</v>
      </c>
      <c r="F84" s="126" t="s">
        <v>1718</v>
      </c>
      <c r="G84" s="128">
        <v>1855.52</v>
      </c>
      <c r="H84" s="228">
        <f t="shared" si="16"/>
        <v>2263.7343999999998</v>
      </c>
      <c r="I84" s="256">
        <f t="shared" si="17"/>
        <v>1855.52</v>
      </c>
      <c r="J84" s="31">
        <f t="shared" si="18"/>
        <v>2263.7343999999998</v>
      </c>
    </row>
    <row r="85" spans="1:10">
      <c r="A85" s="263">
        <v>75</v>
      </c>
      <c r="B85" s="88">
        <v>2574995408</v>
      </c>
      <c r="C85" s="34" t="s">
        <v>1676</v>
      </c>
      <c r="D85" s="87" t="s">
        <v>809</v>
      </c>
      <c r="E85" s="127" t="s">
        <v>1719</v>
      </c>
      <c r="F85" s="126" t="s">
        <v>1718</v>
      </c>
      <c r="G85" s="128">
        <v>187.94</v>
      </c>
      <c r="H85" s="228">
        <f t="shared" si="16"/>
        <v>229.2868</v>
      </c>
      <c r="I85" s="256">
        <f t="shared" si="17"/>
        <v>187.94</v>
      </c>
      <c r="J85" s="31">
        <f t="shared" si="18"/>
        <v>229.2868</v>
      </c>
    </row>
    <row r="86" spans="1:10">
      <c r="A86" s="263">
        <v>76</v>
      </c>
      <c r="B86" s="88">
        <v>2574995407</v>
      </c>
      <c r="C86" s="34" t="s">
        <v>1677</v>
      </c>
      <c r="D86" s="87" t="s">
        <v>810</v>
      </c>
      <c r="E86" s="127" t="s">
        <v>1720</v>
      </c>
      <c r="F86" s="126" t="s">
        <v>1718</v>
      </c>
      <c r="G86" s="128">
        <v>175.7</v>
      </c>
      <c r="H86" s="228">
        <f t="shared" si="16"/>
        <v>214.35399999999998</v>
      </c>
      <c r="I86" s="256">
        <f t="shared" si="17"/>
        <v>175.7</v>
      </c>
      <c r="J86" s="31">
        <f t="shared" si="18"/>
        <v>214.35399999999998</v>
      </c>
    </row>
    <row r="87" spans="1:10">
      <c r="A87" s="263">
        <v>77</v>
      </c>
      <c r="B87" s="88">
        <v>2574998607</v>
      </c>
      <c r="C87" s="34" t="s">
        <v>1678</v>
      </c>
      <c r="D87" s="87" t="s">
        <v>811</v>
      </c>
      <c r="E87" s="127" t="s">
        <v>1721</v>
      </c>
      <c r="F87" s="126" t="s">
        <v>1718</v>
      </c>
      <c r="G87" s="128">
        <v>102.78</v>
      </c>
      <c r="H87" s="228">
        <f t="shared" si="16"/>
        <v>125.3916</v>
      </c>
      <c r="I87" s="256">
        <f t="shared" si="17"/>
        <v>102.78</v>
      </c>
      <c r="J87" s="31">
        <f t="shared" si="18"/>
        <v>125.3916</v>
      </c>
    </row>
    <row r="88" spans="1:10">
      <c r="A88" s="263">
        <v>78</v>
      </c>
      <c r="B88" s="221">
        <v>2577199931</v>
      </c>
      <c r="C88" s="221" t="s">
        <v>1910</v>
      </c>
      <c r="D88" s="88" t="s">
        <v>812</v>
      </c>
      <c r="E88" s="127" t="s">
        <v>1954</v>
      </c>
      <c r="F88" s="126" t="s">
        <v>2196</v>
      </c>
      <c r="G88" s="128">
        <v>1218.1400000000001</v>
      </c>
      <c r="H88" s="228">
        <f t="shared" si="16"/>
        <v>1486.1308000000001</v>
      </c>
      <c r="I88" s="256">
        <f t="shared" si="17"/>
        <v>1218.1400000000001</v>
      </c>
      <c r="J88" s="31">
        <f t="shared" si="18"/>
        <v>1486.1308000000001</v>
      </c>
    </row>
    <row r="89" spans="1:10" ht="22.5">
      <c r="A89" s="263">
        <v>79</v>
      </c>
      <c r="B89" s="88">
        <v>2577193706</v>
      </c>
      <c r="C89" s="88" t="s">
        <v>1049</v>
      </c>
      <c r="D89" s="88" t="s">
        <v>813</v>
      </c>
      <c r="E89" s="127" t="s">
        <v>1955</v>
      </c>
      <c r="F89" s="126" t="s">
        <v>981</v>
      </c>
      <c r="G89" s="128">
        <v>384.07</v>
      </c>
      <c r="H89" s="228">
        <f t="shared" si="16"/>
        <v>468.56539999999995</v>
      </c>
      <c r="I89" s="256">
        <f t="shared" si="17"/>
        <v>384.07</v>
      </c>
      <c r="J89" s="31">
        <f t="shared" si="18"/>
        <v>468.56539999999995</v>
      </c>
    </row>
    <row r="90" spans="1:10" ht="23.25" thickBot="1">
      <c r="A90" s="479">
        <v>80</v>
      </c>
      <c r="B90" s="480">
        <v>2577191407</v>
      </c>
      <c r="C90" s="480" t="s">
        <v>1050</v>
      </c>
      <c r="D90" s="480" t="s">
        <v>814</v>
      </c>
      <c r="E90" s="470" t="s">
        <v>1956</v>
      </c>
      <c r="F90" s="116" t="s">
        <v>1722</v>
      </c>
      <c r="G90" s="129">
        <v>127.77</v>
      </c>
      <c r="H90" s="228">
        <f t="shared" si="16"/>
        <v>155.8794</v>
      </c>
      <c r="I90" s="256">
        <f t="shared" si="17"/>
        <v>127.77000000000001</v>
      </c>
      <c r="J90" s="50">
        <f t="shared" si="18"/>
        <v>155.8794</v>
      </c>
    </row>
    <row r="91" spans="1:10" ht="13.5" thickBot="1">
      <c r="A91" s="668" t="s">
        <v>1321</v>
      </c>
      <c r="B91" s="669"/>
      <c r="C91" s="669"/>
      <c r="D91" s="669"/>
      <c r="E91" s="669"/>
      <c r="F91" s="669"/>
      <c r="G91" s="669"/>
      <c r="H91" s="669"/>
      <c r="I91" s="669"/>
      <c r="J91" s="669"/>
    </row>
    <row r="92" spans="1:10" ht="13.5" thickBot="1">
      <c r="A92" s="723">
        <v>81</v>
      </c>
      <c r="B92" s="724">
        <v>2577216201</v>
      </c>
      <c r="C92" s="725" t="s">
        <v>1318</v>
      </c>
      <c r="D92" s="726" t="s">
        <v>775</v>
      </c>
      <c r="E92" s="727" t="s">
        <v>1925</v>
      </c>
      <c r="F92" s="727" t="s">
        <v>1017</v>
      </c>
      <c r="G92" s="728">
        <v>240.67999999999998</v>
      </c>
      <c r="H92" s="729">
        <f>G92*1.22</f>
        <v>293.62959999999998</v>
      </c>
      <c r="I92" s="728">
        <f>J92/1.22</f>
        <v>240.67999999999998</v>
      </c>
      <c r="J92" s="711">
        <f>H92-(H92*$I$4)</f>
        <v>293.62959999999998</v>
      </c>
    </row>
    <row r="93" spans="1:10" ht="13.5" thickBot="1">
      <c r="A93" s="670" t="s">
        <v>1282</v>
      </c>
      <c r="B93" s="671"/>
      <c r="C93" s="671"/>
      <c r="D93" s="671"/>
      <c r="E93" s="671"/>
      <c r="F93" s="671"/>
      <c r="G93" s="671"/>
      <c r="H93" s="671"/>
      <c r="I93" s="671"/>
      <c r="J93" s="672"/>
    </row>
    <row r="94" spans="1:10" ht="22.5">
      <c r="A94" s="481">
        <v>82</v>
      </c>
      <c r="B94" s="358">
        <v>2571103003</v>
      </c>
      <c r="C94" s="337" t="s">
        <v>1051</v>
      </c>
      <c r="D94" s="358"/>
      <c r="E94" s="482" t="s">
        <v>1724</v>
      </c>
      <c r="F94" s="367" t="s">
        <v>1003</v>
      </c>
      <c r="G94" s="483">
        <v>1292.3</v>
      </c>
      <c r="H94" s="484">
        <f>G94*1.22</f>
        <v>1576.606</v>
      </c>
      <c r="I94" s="483">
        <f>J94/1.22</f>
        <v>1292.3</v>
      </c>
      <c r="J94" s="485">
        <f>H94-(H94*$I$4)</f>
        <v>1576.606</v>
      </c>
    </row>
    <row r="95" spans="1:10" ht="22.5">
      <c r="A95" s="264">
        <v>83</v>
      </c>
      <c r="B95" s="221">
        <v>2571103002</v>
      </c>
      <c r="C95" s="224" t="s">
        <v>1052</v>
      </c>
      <c r="D95" s="221"/>
      <c r="E95" s="222" t="s">
        <v>1723</v>
      </c>
      <c r="F95" s="119" t="s">
        <v>1281</v>
      </c>
      <c r="G95" s="250">
        <v>1166.81</v>
      </c>
      <c r="H95" s="251">
        <f t="shared" ref="H95:H96" si="19">G95*1.22</f>
        <v>1423.5082</v>
      </c>
      <c r="I95" s="250">
        <f t="shared" ref="I95:I96" si="20">J95/1.22</f>
        <v>1166.81</v>
      </c>
      <c r="J95" s="121">
        <f>H95-(H95*$I$4)</f>
        <v>1423.5082</v>
      </c>
    </row>
    <row r="96" spans="1:10" ht="23.25" thickBot="1">
      <c r="A96" s="265">
        <v>84</v>
      </c>
      <c r="B96" s="329">
        <v>2571103001</v>
      </c>
      <c r="C96" s="17" t="s">
        <v>607</v>
      </c>
      <c r="D96" s="223"/>
      <c r="E96" s="375" t="s">
        <v>1725</v>
      </c>
      <c r="F96" s="18" t="s">
        <v>1283</v>
      </c>
      <c r="G96" s="129">
        <v>309.29000000000002</v>
      </c>
      <c r="H96" s="252">
        <f t="shared" si="19"/>
        <v>377.3338</v>
      </c>
      <c r="I96" s="472">
        <f t="shared" si="20"/>
        <v>309.29000000000002</v>
      </c>
      <c r="J96" s="50">
        <f>H96-(H96*$I$4)</f>
        <v>377.3338</v>
      </c>
    </row>
    <row r="97" spans="1:11" ht="13.5" thickBot="1">
      <c r="A97" s="520" t="s">
        <v>1280</v>
      </c>
      <c r="B97" s="521"/>
      <c r="C97" s="521"/>
      <c r="D97" s="521"/>
      <c r="E97" s="521"/>
      <c r="F97" s="521"/>
      <c r="G97" s="521"/>
      <c r="H97" s="521"/>
      <c r="I97" s="521"/>
      <c r="J97" s="521"/>
    </row>
    <row r="98" spans="1:11">
      <c r="A98" s="260">
        <v>85</v>
      </c>
      <c r="B98" s="367">
        <v>2574897349</v>
      </c>
      <c r="C98" s="367" t="s">
        <v>2071</v>
      </c>
      <c r="D98" s="368" t="s">
        <v>1961</v>
      </c>
      <c r="E98" s="367" t="s">
        <v>2075</v>
      </c>
      <c r="F98" s="367" t="s">
        <v>2177</v>
      </c>
      <c r="G98" s="131">
        <v>1708.3333333333335</v>
      </c>
      <c r="H98" s="228">
        <f t="shared" ref="H98:H111" si="21">G98*1.22</f>
        <v>2084.166666666667</v>
      </c>
      <c r="I98" s="256">
        <f t="shared" ref="I98:I111" si="22">J98/1.22</f>
        <v>1708.3333333333337</v>
      </c>
      <c r="J98" s="49">
        <f t="shared" ref="J98:J111" si="23">H98-(H98*$I$4)</f>
        <v>2084.166666666667</v>
      </c>
    </row>
    <row r="99" spans="1:11">
      <c r="A99" s="261">
        <v>86</v>
      </c>
      <c r="B99" s="323">
        <v>2574897350</v>
      </c>
      <c r="C99" s="323" t="s">
        <v>2092</v>
      </c>
      <c r="D99" s="323" t="s">
        <v>1320</v>
      </c>
      <c r="E99" s="119" t="s">
        <v>2076</v>
      </c>
      <c r="F99" s="119" t="s">
        <v>1319</v>
      </c>
      <c r="G99" s="128">
        <v>1750</v>
      </c>
      <c r="H99" s="228">
        <f t="shared" si="21"/>
        <v>2135</v>
      </c>
      <c r="I99" s="256">
        <f t="shared" si="22"/>
        <v>1750</v>
      </c>
      <c r="J99" s="31">
        <f t="shared" si="23"/>
        <v>2135</v>
      </c>
    </row>
    <row r="100" spans="1:11">
      <c r="A100" s="261">
        <v>87</v>
      </c>
      <c r="B100" s="119">
        <v>2574897326</v>
      </c>
      <c r="C100" s="119" t="s">
        <v>2072</v>
      </c>
      <c r="D100" s="323" t="s">
        <v>1004</v>
      </c>
      <c r="E100" s="119" t="s">
        <v>2077</v>
      </c>
      <c r="F100" s="119" t="s">
        <v>2178</v>
      </c>
      <c r="G100" s="128">
        <v>1516.6666666666667</v>
      </c>
      <c r="H100" s="228">
        <f t="shared" si="21"/>
        <v>1850.3333333333335</v>
      </c>
      <c r="I100" s="256">
        <f t="shared" si="22"/>
        <v>1516.6666666666667</v>
      </c>
      <c r="J100" s="121">
        <f t="shared" si="23"/>
        <v>1850.3333333333335</v>
      </c>
    </row>
    <row r="101" spans="1:11">
      <c r="A101" s="261">
        <v>88</v>
      </c>
      <c r="B101" s="119">
        <v>2574897325</v>
      </c>
      <c r="C101" s="119" t="s">
        <v>2073</v>
      </c>
      <c r="D101" s="323" t="s">
        <v>807</v>
      </c>
      <c r="E101" s="119" t="s">
        <v>2078</v>
      </c>
      <c r="F101" s="119" t="s">
        <v>507</v>
      </c>
      <c r="G101" s="128">
        <v>1441.6666666666667</v>
      </c>
      <c r="H101" s="228">
        <f t="shared" si="21"/>
        <v>1758.8333333333335</v>
      </c>
      <c r="I101" s="256">
        <f t="shared" si="22"/>
        <v>1441.6666666666667</v>
      </c>
      <c r="J101" s="121">
        <f t="shared" si="23"/>
        <v>1758.8333333333335</v>
      </c>
    </row>
    <row r="102" spans="1:11">
      <c r="A102" s="261">
        <v>89</v>
      </c>
      <c r="B102" s="119">
        <v>2574897336</v>
      </c>
      <c r="C102" s="119" t="s">
        <v>2074</v>
      </c>
      <c r="D102" s="323" t="s">
        <v>808</v>
      </c>
      <c r="E102" s="119" t="s">
        <v>2079</v>
      </c>
      <c r="F102" s="119" t="s">
        <v>1718</v>
      </c>
      <c r="G102" s="128">
        <v>1441.6666666666667</v>
      </c>
      <c r="H102" s="228">
        <f t="shared" si="21"/>
        <v>1758.8333333333335</v>
      </c>
      <c r="I102" s="256">
        <f t="shared" si="22"/>
        <v>1441.6666666666667</v>
      </c>
      <c r="J102" s="121">
        <f t="shared" si="23"/>
        <v>1758.8333333333335</v>
      </c>
    </row>
    <row r="103" spans="1:11" ht="56.25">
      <c r="A103" s="261">
        <v>90</v>
      </c>
      <c r="B103" s="119">
        <v>2574897356</v>
      </c>
      <c r="C103" s="119" t="s">
        <v>2601</v>
      </c>
      <c r="D103" s="323" t="s">
        <v>2608</v>
      </c>
      <c r="E103" s="119" t="s">
        <v>2602</v>
      </c>
      <c r="F103" s="119" t="s">
        <v>2603</v>
      </c>
      <c r="G103" s="128">
        <v>341.66666666666669</v>
      </c>
      <c r="H103" s="228">
        <f t="shared" si="21"/>
        <v>416.83333333333337</v>
      </c>
      <c r="I103" s="256">
        <f t="shared" si="22"/>
        <v>341.66666666666669</v>
      </c>
      <c r="J103" s="121">
        <f t="shared" si="23"/>
        <v>416.83333333333337</v>
      </c>
    </row>
    <row r="104" spans="1:11">
      <c r="A104" s="261">
        <v>91</v>
      </c>
      <c r="B104" s="221">
        <v>2577199705</v>
      </c>
      <c r="C104" s="16" t="s">
        <v>2604</v>
      </c>
      <c r="D104" s="14" t="s">
        <v>758</v>
      </c>
      <c r="E104" s="14" t="s">
        <v>2165</v>
      </c>
      <c r="F104" s="14" t="s">
        <v>2190</v>
      </c>
      <c r="G104" s="128">
        <v>284.27</v>
      </c>
      <c r="H104" s="228">
        <f t="shared" si="21"/>
        <v>346.80939999999998</v>
      </c>
      <c r="I104" s="256">
        <f t="shared" si="22"/>
        <v>284.27</v>
      </c>
      <c r="J104" s="31">
        <f t="shared" si="23"/>
        <v>346.80939999999998</v>
      </c>
    </row>
    <row r="105" spans="1:11">
      <c r="A105" s="261">
        <v>92</v>
      </c>
      <c r="B105" s="327">
        <v>2577199706</v>
      </c>
      <c r="C105" s="16" t="s">
        <v>1053</v>
      </c>
      <c r="D105" s="14" t="s">
        <v>759</v>
      </c>
      <c r="E105" s="14" t="s">
        <v>2165</v>
      </c>
      <c r="F105" s="14" t="s">
        <v>2191</v>
      </c>
      <c r="G105" s="128">
        <v>278.44</v>
      </c>
      <c r="H105" s="228">
        <f t="shared" si="21"/>
        <v>339.6968</v>
      </c>
      <c r="I105" s="256">
        <f t="shared" si="22"/>
        <v>278.44</v>
      </c>
      <c r="J105" s="31">
        <f t="shared" si="23"/>
        <v>339.6968</v>
      </c>
    </row>
    <row r="106" spans="1:11">
      <c r="A106" s="261">
        <v>93</v>
      </c>
      <c r="B106" s="221">
        <v>2577199704</v>
      </c>
      <c r="C106" s="16" t="s">
        <v>1054</v>
      </c>
      <c r="D106" s="14" t="s">
        <v>761</v>
      </c>
      <c r="E106" s="14" t="s">
        <v>2165</v>
      </c>
      <c r="F106" s="14" t="s">
        <v>2192</v>
      </c>
      <c r="G106" s="128">
        <v>102.04</v>
      </c>
      <c r="H106" s="228">
        <f t="shared" si="21"/>
        <v>124.48880000000001</v>
      </c>
      <c r="I106" s="256">
        <f t="shared" si="22"/>
        <v>102.04</v>
      </c>
      <c r="J106" s="31">
        <f t="shared" si="23"/>
        <v>124.48880000000001</v>
      </c>
    </row>
    <row r="107" spans="1:11">
      <c r="A107" s="261">
        <v>94</v>
      </c>
      <c r="B107" s="221">
        <v>2577199701</v>
      </c>
      <c r="C107" s="16" t="s">
        <v>1055</v>
      </c>
      <c r="D107" s="14" t="s">
        <v>763</v>
      </c>
      <c r="E107" s="14" t="s">
        <v>2166</v>
      </c>
      <c r="F107" s="14" t="s">
        <v>2197</v>
      </c>
      <c r="G107" s="128">
        <v>341.53</v>
      </c>
      <c r="H107" s="228">
        <f t="shared" si="21"/>
        <v>416.66659999999996</v>
      </c>
      <c r="I107" s="256">
        <f t="shared" si="22"/>
        <v>341.53</v>
      </c>
      <c r="J107" s="31">
        <f t="shared" si="23"/>
        <v>416.66659999999996</v>
      </c>
    </row>
    <row r="108" spans="1:11">
      <c r="A108" s="261">
        <v>96</v>
      </c>
      <c r="B108" s="328">
        <v>2577199703</v>
      </c>
      <c r="C108" s="16" t="s">
        <v>1056</v>
      </c>
      <c r="D108" s="126" t="s">
        <v>771</v>
      </c>
      <c r="E108" s="14" t="s">
        <v>2167</v>
      </c>
      <c r="F108" s="126" t="s">
        <v>1680</v>
      </c>
      <c r="G108" s="128">
        <v>1311.11</v>
      </c>
      <c r="H108" s="228">
        <f t="shared" si="21"/>
        <v>1599.5541999999998</v>
      </c>
      <c r="I108" s="256">
        <f t="shared" si="22"/>
        <v>1311.11</v>
      </c>
      <c r="J108" s="31">
        <f t="shared" si="23"/>
        <v>1599.5541999999998</v>
      </c>
    </row>
    <row r="109" spans="1:11">
      <c r="A109" s="261">
        <v>97</v>
      </c>
      <c r="B109" s="328">
        <v>2577199708</v>
      </c>
      <c r="C109" s="16" t="s">
        <v>1057</v>
      </c>
      <c r="D109" s="14" t="s">
        <v>815</v>
      </c>
      <c r="E109" s="14" t="s">
        <v>2165</v>
      </c>
      <c r="F109" s="14" t="s">
        <v>613</v>
      </c>
      <c r="G109" s="128">
        <v>153.19999999999999</v>
      </c>
      <c r="H109" s="228">
        <f t="shared" si="21"/>
        <v>186.90399999999997</v>
      </c>
      <c r="I109" s="256">
        <f t="shared" si="22"/>
        <v>153.19999999999999</v>
      </c>
      <c r="J109" s="31">
        <f t="shared" si="23"/>
        <v>186.90399999999997</v>
      </c>
      <c r="K109" s="27"/>
    </row>
    <row r="110" spans="1:11">
      <c r="A110" s="261">
        <v>98</v>
      </c>
      <c r="B110" s="328">
        <v>2577199709</v>
      </c>
      <c r="C110" s="16" t="s">
        <v>1958</v>
      </c>
      <c r="D110" s="14" t="s">
        <v>769</v>
      </c>
      <c r="E110" s="14" t="s">
        <v>2168</v>
      </c>
      <c r="F110" s="14" t="s">
        <v>1727</v>
      </c>
      <c r="G110" s="24">
        <v>921.92</v>
      </c>
      <c r="H110" s="228">
        <f t="shared" si="21"/>
        <v>1124.7423999999999</v>
      </c>
      <c r="I110" s="256">
        <f t="shared" si="22"/>
        <v>921.92</v>
      </c>
      <c r="J110" s="31">
        <f t="shared" si="23"/>
        <v>1124.7423999999999</v>
      </c>
      <c r="K110" s="27"/>
    </row>
    <row r="111" spans="1:11" ht="13.5" thickBot="1">
      <c r="A111" s="261">
        <v>99</v>
      </c>
      <c r="B111" s="329">
        <v>2577199707</v>
      </c>
      <c r="C111" s="17" t="s">
        <v>1058</v>
      </c>
      <c r="D111" s="18" t="s">
        <v>762</v>
      </c>
      <c r="E111" s="18" t="s">
        <v>2169</v>
      </c>
      <c r="F111" s="18" t="s">
        <v>982</v>
      </c>
      <c r="G111" s="129">
        <v>105.03</v>
      </c>
      <c r="H111" s="252">
        <f t="shared" si="21"/>
        <v>128.13659999999999</v>
      </c>
      <c r="I111" s="472">
        <f t="shared" si="22"/>
        <v>105.02999999999999</v>
      </c>
      <c r="J111" s="50">
        <f t="shared" si="23"/>
        <v>128.13659999999999</v>
      </c>
    </row>
    <row r="112" spans="1:11" ht="13.5" thickBot="1">
      <c r="A112" s="493" t="s">
        <v>2091</v>
      </c>
      <c r="B112" s="494"/>
      <c r="C112" s="494"/>
      <c r="D112" s="494"/>
      <c r="E112" s="494"/>
      <c r="F112" s="494"/>
      <c r="G112" s="494"/>
      <c r="H112" s="494"/>
      <c r="I112" s="494"/>
      <c r="J112" s="495"/>
    </row>
    <row r="113" spans="1:10" s="370" customFormat="1" ht="13.5" customHeight="1">
      <c r="A113" s="260">
        <v>100</v>
      </c>
      <c r="B113" s="367">
        <v>2574797349</v>
      </c>
      <c r="C113" s="367" t="s">
        <v>2080</v>
      </c>
      <c r="D113" s="368" t="s">
        <v>2175</v>
      </c>
      <c r="E113" s="372" t="s">
        <v>2081</v>
      </c>
      <c r="F113" s="367" t="s">
        <v>1963</v>
      </c>
      <c r="G113" s="730">
        <v>1458.3333333333335</v>
      </c>
      <c r="H113" s="730">
        <f>G113*1.22</f>
        <v>1779.1666666666667</v>
      </c>
      <c r="I113" s="730">
        <f>J113/1.22</f>
        <v>1458.3333333333335</v>
      </c>
      <c r="J113" s="731">
        <f t="shared" ref="J113:J119" si="24">H113-(H113*$I$4)</f>
        <v>1779.1666666666667</v>
      </c>
    </row>
    <row r="114" spans="1:10" s="370" customFormat="1" ht="13.5" customHeight="1">
      <c r="A114" s="455">
        <v>101</v>
      </c>
      <c r="B114" s="323">
        <v>2574797350</v>
      </c>
      <c r="C114" s="323" t="s">
        <v>2082</v>
      </c>
      <c r="D114" s="323" t="s">
        <v>1320</v>
      </c>
      <c r="E114" s="107" t="s">
        <v>2083</v>
      </c>
      <c r="F114" s="119" t="s">
        <v>1319</v>
      </c>
      <c r="G114" s="732">
        <v>1500</v>
      </c>
      <c r="H114" s="732">
        <f t="shared" ref="H114:H119" si="25">G114*1.22</f>
        <v>1830</v>
      </c>
      <c r="I114" s="732">
        <f t="shared" ref="I114:I119" si="26">J114/1.22</f>
        <v>1500</v>
      </c>
      <c r="J114" s="733">
        <f t="shared" si="24"/>
        <v>1830</v>
      </c>
    </row>
    <row r="115" spans="1:10" s="370" customFormat="1" ht="13.5" customHeight="1">
      <c r="A115" s="455">
        <v>102</v>
      </c>
      <c r="B115" s="119">
        <v>2574797326</v>
      </c>
      <c r="C115" s="119" t="s">
        <v>2084</v>
      </c>
      <c r="D115" s="323" t="s">
        <v>2176</v>
      </c>
      <c r="E115" s="107" t="s">
        <v>2085</v>
      </c>
      <c r="F115" s="119" t="s">
        <v>1726</v>
      </c>
      <c r="G115" s="732">
        <v>1333.3333333333335</v>
      </c>
      <c r="H115" s="732">
        <f t="shared" si="25"/>
        <v>1626.6666666666667</v>
      </c>
      <c r="I115" s="732">
        <f t="shared" si="26"/>
        <v>1333.3333333333335</v>
      </c>
      <c r="J115" s="733">
        <f t="shared" si="24"/>
        <v>1626.6666666666667</v>
      </c>
    </row>
    <row r="116" spans="1:10" s="370" customFormat="1" ht="13.5" customHeight="1">
      <c r="A116" s="455">
        <v>103</v>
      </c>
      <c r="B116" s="119">
        <v>2574797325</v>
      </c>
      <c r="C116" s="119" t="s">
        <v>2086</v>
      </c>
      <c r="D116" s="323" t="s">
        <v>807</v>
      </c>
      <c r="E116" s="107" t="s">
        <v>2087</v>
      </c>
      <c r="F116" s="119" t="s">
        <v>507</v>
      </c>
      <c r="G116" s="732">
        <v>1216.6666666666667</v>
      </c>
      <c r="H116" s="732">
        <f t="shared" si="25"/>
        <v>1484.3333333333335</v>
      </c>
      <c r="I116" s="732">
        <f t="shared" si="26"/>
        <v>1216.6666666666667</v>
      </c>
      <c r="J116" s="733">
        <f t="shared" si="24"/>
        <v>1484.3333333333335</v>
      </c>
    </row>
    <row r="117" spans="1:10" s="370" customFormat="1" ht="13.5" customHeight="1">
      <c r="A117" s="455">
        <v>104</v>
      </c>
      <c r="B117" s="119">
        <v>2574797336</v>
      </c>
      <c r="C117" s="119" t="s">
        <v>2088</v>
      </c>
      <c r="D117" s="323" t="s">
        <v>808</v>
      </c>
      <c r="E117" s="107" t="s">
        <v>2089</v>
      </c>
      <c r="F117" s="119" t="s">
        <v>1718</v>
      </c>
      <c r="G117" s="732">
        <v>1216.6666666666667</v>
      </c>
      <c r="H117" s="732">
        <f t="shared" si="25"/>
        <v>1484.3333333333335</v>
      </c>
      <c r="I117" s="732">
        <f t="shared" si="26"/>
        <v>1216.6666666666667</v>
      </c>
      <c r="J117" s="733">
        <f t="shared" si="24"/>
        <v>1484.3333333333335</v>
      </c>
    </row>
    <row r="118" spans="1:10" s="370" customFormat="1" ht="13.5" customHeight="1">
      <c r="A118" s="455">
        <v>105</v>
      </c>
      <c r="B118" s="451">
        <v>2574797308</v>
      </c>
      <c r="C118" s="451" t="s">
        <v>2605</v>
      </c>
      <c r="D118" s="402" t="s">
        <v>769</v>
      </c>
      <c r="E118" s="104" t="s">
        <v>2213</v>
      </c>
      <c r="F118" s="119" t="s">
        <v>602</v>
      </c>
      <c r="G118" s="734"/>
      <c r="H118" s="734"/>
      <c r="I118" s="734"/>
      <c r="J118" s="735"/>
    </row>
    <row r="119" spans="1:10" s="370" customFormat="1" ht="13.5" customHeight="1" thickBot="1">
      <c r="A119" s="455">
        <v>106</v>
      </c>
      <c r="B119" s="116">
        <v>2574797320</v>
      </c>
      <c r="C119" s="116" t="s">
        <v>2090</v>
      </c>
      <c r="D119" s="369" t="s">
        <v>771</v>
      </c>
      <c r="E119" s="127" t="s">
        <v>2212</v>
      </c>
      <c r="F119" s="371" t="s">
        <v>1680</v>
      </c>
      <c r="G119" s="736">
        <v>900</v>
      </c>
      <c r="H119" s="736">
        <f t="shared" si="25"/>
        <v>1098</v>
      </c>
      <c r="I119" s="736">
        <f t="shared" si="26"/>
        <v>900</v>
      </c>
      <c r="J119" s="737">
        <f t="shared" si="24"/>
        <v>1098</v>
      </c>
    </row>
    <row r="120" spans="1:10" ht="13.5" customHeight="1" thickBot="1">
      <c r="A120" s="493" t="s">
        <v>1287</v>
      </c>
      <c r="B120" s="494"/>
      <c r="C120" s="494"/>
      <c r="D120" s="494"/>
      <c r="E120" s="494"/>
      <c r="F120" s="494"/>
      <c r="G120" s="494"/>
      <c r="H120" s="494"/>
      <c r="I120" s="494"/>
      <c r="J120" s="494"/>
    </row>
    <row r="121" spans="1:10" ht="12.75" customHeight="1">
      <c r="A121" s="514" t="s">
        <v>590</v>
      </c>
      <c r="B121" s="515"/>
      <c r="C121" s="515"/>
      <c r="D121" s="515"/>
      <c r="E121" s="515"/>
      <c r="F121" s="515"/>
      <c r="G121" s="515"/>
      <c r="H121" s="515"/>
      <c r="I121" s="515"/>
      <c r="J121" s="516"/>
    </row>
    <row r="122" spans="1:10" ht="13.5" customHeight="1" thickBot="1">
      <c r="A122" s="520" t="s">
        <v>587</v>
      </c>
      <c r="B122" s="521"/>
      <c r="C122" s="521"/>
      <c r="D122" s="521"/>
      <c r="E122" s="521"/>
      <c r="F122" s="521"/>
      <c r="G122" s="521"/>
      <c r="H122" s="521"/>
      <c r="I122" s="521"/>
      <c r="J122" s="523"/>
    </row>
    <row r="123" spans="1:10">
      <c r="A123" s="266">
        <v>105</v>
      </c>
      <c r="B123" s="330" t="s">
        <v>318</v>
      </c>
      <c r="C123" s="45" t="s">
        <v>1064</v>
      </c>
      <c r="D123" s="91" t="s">
        <v>818</v>
      </c>
      <c r="E123" s="15" t="s">
        <v>1743</v>
      </c>
      <c r="F123" s="15" t="s">
        <v>396</v>
      </c>
      <c r="G123" s="64">
        <v>265.01</v>
      </c>
      <c r="H123" s="228">
        <f t="shared" ref="H123:H130" si="27">G123*1.22</f>
        <v>323.31219999999996</v>
      </c>
      <c r="I123" s="256">
        <f t="shared" ref="I123:I130" si="28">J123/1.22</f>
        <v>265.01</v>
      </c>
      <c r="J123" s="33">
        <f>H123-(H123*$I$4)</f>
        <v>323.31219999999996</v>
      </c>
    </row>
    <row r="124" spans="1:10">
      <c r="A124" s="266">
        <v>106</v>
      </c>
      <c r="B124" s="331" t="s">
        <v>319</v>
      </c>
      <c r="C124" s="45" t="s">
        <v>1065</v>
      </c>
      <c r="D124" s="91" t="s">
        <v>819</v>
      </c>
      <c r="E124" s="15" t="s">
        <v>1744</v>
      </c>
      <c r="F124" s="14" t="s">
        <v>2198</v>
      </c>
      <c r="G124" s="63">
        <v>291.31</v>
      </c>
      <c r="H124" s="228">
        <f t="shared" si="27"/>
        <v>355.39819999999997</v>
      </c>
      <c r="I124" s="256">
        <f t="shared" si="28"/>
        <v>291.31</v>
      </c>
      <c r="J124" s="31">
        <f t="shared" ref="J124:J149" si="29">H124-(H124*$I$4)</f>
        <v>355.39819999999997</v>
      </c>
    </row>
    <row r="125" spans="1:10">
      <c r="A125" s="266">
        <v>107</v>
      </c>
      <c r="B125" s="331" t="s">
        <v>320</v>
      </c>
      <c r="C125" s="45" t="s">
        <v>1066</v>
      </c>
      <c r="D125" s="91" t="s">
        <v>820</v>
      </c>
      <c r="E125" s="15" t="s">
        <v>1745</v>
      </c>
      <c r="F125" s="14" t="s">
        <v>2199</v>
      </c>
      <c r="G125" s="63">
        <v>245.66</v>
      </c>
      <c r="H125" s="228">
        <f t="shared" si="27"/>
        <v>299.70519999999999</v>
      </c>
      <c r="I125" s="256">
        <f t="shared" si="28"/>
        <v>245.66</v>
      </c>
      <c r="J125" s="31">
        <f t="shared" si="29"/>
        <v>299.70519999999999</v>
      </c>
    </row>
    <row r="126" spans="1:10">
      <c r="A126" s="266">
        <v>108</v>
      </c>
      <c r="B126" s="331">
        <v>2577148305</v>
      </c>
      <c r="C126" s="45" t="s">
        <v>1067</v>
      </c>
      <c r="D126" s="91" t="s">
        <v>821</v>
      </c>
      <c r="E126" s="15" t="s">
        <v>1746</v>
      </c>
      <c r="F126" s="14" t="s">
        <v>2200</v>
      </c>
      <c r="G126" s="63">
        <v>260.45</v>
      </c>
      <c r="H126" s="228">
        <f t="shared" si="27"/>
        <v>317.74899999999997</v>
      </c>
      <c r="I126" s="256">
        <f t="shared" si="28"/>
        <v>260.45</v>
      </c>
      <c r="J126" s="31">
        <f t="shared" si="29"/>
        <v>317.74899999999997</v>
      </c>
    </row>
    <row r="127" spans="1:10">
      <c r="A127" s="266">
        <v>109</v>
      </c>
      <c r="B127" s="331">
        <v>2577148314</v>
      </c>
      <c r="C127" s="45" t="s">
        <v>1068</v>
      </c>
      <c r="D127" s="91" t="s">
        <v>822</v>
      </c>
      <c r="E127" s="15" t="s">
        <v>1747</v>
      </c>
      <c r="F127" s="14" t="s">
        <v>2201</v>
      </c>
      <c r="G127" s="63">
        <v>286.69</v>
      </c>
      <c r="H127" s="228">
        <f t="shared" si="27"/>
        <v>349.76179999999999</v>
      </c>
      <c r="I127" s="256">
        <f t="shared" si="28"/>
        <v>286.69</v>
      </c>
      <c r="J127" s="31">
        <f t="shared" si="29"/>
        <v>349.76179999999999</v>
      </c>
    </row>
    <row r="128" spans="1:10">
      <c r="A128" s="266">
        <v>110</v>
      </c>
      <c r="B128" s="332">
        <v>2577148703</v>
      </c>
      <c r="C128" s="45" t="s">
        <v>1069</v>
      </c>
      <c r="D128" s="91" t="s">
        <v>823</v>
      </c>
      <c r="E128" s="14" t="s">
        <v>1748</v>
      </c>
      <c r="F128" s="14" t="s">
        <v>2202</v>
      </c>
      <c r="G128" s="63">
        <v>86.79</v>
      </c>
      <c r="H128" s="228">
        <f t="shared" si="27"/>
        <v>105.88380000000001</v>
      </c>
      <c r="I128" s="256">
        <f t="shared" si="28"/>
        <v>86.79</v>
      </c>
      <c r="J128" s="31">
        <f t="shared" si="29"/>
        <v>105.88380000000001</v>
      </c>
    </row>
    <row r="129" spans="1:10">
      <c r="A129" s="266">
        <v>111</v>
      </c>
      <c r="B129" s="331">
        <v>2577148307</v>
      </c>
      <c r="C129" s="45" t="s">
        <v>1070</v>
      </c>
      <c r="D129" s="91" t="s">
        <v>824</v>
      </c>
      <c r="E129" s="15" t="s">
        <v>1749</v>
      </c>
      <c r="F129" s="14" t="s">
        <v>2203</v>
      </c>
      <c r="G129" s="128">
        <v>233.48</v>
      </c>
      <c r="H129" s="228">
        <f t="shared" si="27"/>
        <v>284.84559999999999</v>
      </c>
      <c r="I129" s="256">
        <f t="shared" si="28"/>
        <v>233.48</v>
      </c>
      <c r="J129" s="31">
        <f t="shared" si="29"/>
        <v>284.84559999999999</v>
      </c>
    </row>
    <row r="130" spans="1:10">
      <c r="A130" s="266">
        <v>112</v>
      </c>
      <c r="B130" s="331">
        <v>2577148301</v>
      </c>
      <c r="C130" s="117" t="s">
        <v>1071</v>
      </c>
      <c r="D130" s="276" t="s">
        <v>825</v>
      </c>
      <c r="E130" s="277" t="s">
        <v>1750</v>
      </c>
      <c r="F130" s="119" t="s">
        <v>2204</v>
      </c>
      <c r="G130" s="250">
        <v>199.32</v>
      </c>
      <c r="H130" s="228">
        <f t="shared" si="27"/>
        <v>243.17039999999997</v>
      </c>
      <c r="I130" s="256">
        <f t="shared" si="28"/>
        <v>199.32</v>
      </c>
      <c r="J130" s="121">
        <f t="shared" si="29"/>
        <v>243.17039999999997</v>
      </c>
    </row>
    <row r="131" spans="1:10">
      <c r="A131" s="266">
        <v>113</v>
      </c>
      <c r="B131" s="331">
        <v>2577148308</v>
      </c>
      <c r="C131" s="45" t="s">
        <v>1072</v>
      </c>
      <c r="D131" s="91" t="s">
        <v>826</v>
      </c>
      <c r="E131" s="15" t="s">
        <v>1751</v>
      </c>
      <c r="F131" s="14" t="s">
        <v>2203</v>
      </c>
      <c r="G131" s="128">
        <v>242.01999999999998</v>
      </c>
      <c r="H131" s="228">
        <f t="shared" ref="H131:H149" si="30">G131*1.22</f>
        <v>295.26439999999997</v>
      </c>
      <c r="I131" s="256">
        <f t="shared" ref="I131:I149" si="31">J131/1.22</f>
        <v>242.01999999999998</v>
      </c>
      <c r="J131" s="31">
        <f t="shared" si="29"/>
        <v>295.26439999999997</v>
      </c>
    </row>
    <row r="132" spans="1:10">
      <c r="A132" s="266">
        <v>114</v>
      </c>
      <c r="B132" s="331">
        <v>2577148309</v>
      </c>
      <c r="C132" s="45" t="s">
        <v>1073</v>
      </c>
      <c r="D132" s="91" t="s">
        <v>827</v>
      </c>
      <c r="E132" s="15" t="s">
        <v>1752</v>
      </c>
      <c r="F132" s="14" t="s">
        <v>2205</v>
      </c>
      <c r="G132" s="128">
        <v>243.84</v>
      </c>
      <c r="H132" s="228">
        <f t="shared" si="30"/>
        <v>297.48480000000001</v>
      </c>
      <c r="I132" s="256">
        <f t="shared" si="31"/>
        <v>243.84</v>
      </c>
      <c r="J132" s="31">
        <f t="shared" si="29"/>
        <v>297.48480000000001</v>
      </c>
    </row>
    <row r="133" spans="1:10">
      <c r="A133" s="266">
        <v>115</v>
      </c>
      <c r="B133" s="331">
        <v>2577148310</v>
      </c>
      <c r="C133" s="45" t="s">
        <v>1074</v>
      </c>
      <c r="D133" s="91" t="s">
        <v>47</v>
      </c>
      <c r="E133" s="15" t="s">
        <v>1753</v>
      </c>
      <c r="F133" s="14" t="s">
        <v>2206</v>
      </c>
      <c r="G133" s="128">
        <v>326.61</v>
      </c>
      <c r="H133" s="228">
        <f t="shared" si="30"/>
        <v>398.46420000000001</v>
      </c>
      <c r="I133" s="256">
        <f t="shared" si="31"/>
        <v>326.61</v>
      </c>
      <c r="J133" s="31">
        <f t="shared" si="29"/>
        <v>398.46420000000001</v>
      </c>
    </row>
    <row r="134" spans="1:10">
      <c r="A134" s="266">
        <v>116</v>
      </c>
      <c r="B134" s="331">
        <v>2577148401</v>
      </c>
      <c r="C134" s="45" t="s">
        <v>1075</v>
      </c>
      <c r="D134" s="91" t="s">
        <v>828</v>
      </c>
      <c r="E134" s="14" t="s">
        <v>1754</v>
      </c>
      <c r="F134" s="14" t="s">
        <v>2204</v>
      </c>
      <c r="G134" s="63">
        <v>80</v>
      </c>
      <c r="H134" s="228">
        <f t="shared" si="30"/>
        <v>97.6</v>
      </c>
      <c r="I134" s="256">
        <f t="shared" si="31"/>
        <v>80</v>
      </c>
      <c r="J134" s="31">
        <f t="shared" si="29"/>
        <v>97.6</v>
      </c>
    </row>
    <row r="135" spans="1:10">
      <c r="A135" s="266">
        <v>117</v>
      </c>
      <c r="B135" s="331">
        <v>2577148702</v>
      </c>
      <c r="C135" s="45" t="s">
        <v>1076</v>
      </c>
      <c r="D135" s="91" t="s">
        <v>829</v>
      </c>
      <c r="E135" s="14" t="s">
        <v>1755</v>
      </c>
      <c r="F135" s="14" t="s">
        <v>1014</v>
      </c>
      <c r="G135" s="63">
        <v>60.41</v>
      </c>
      <c r="H135" s="228">
        <f t="shared" si="30"/>
        <v>73.700199999999995</v>
      </c>
      <c r="I135" s="256">
        <f t="shared" si="31"/>
        <v>60.41</v>
      </c>
      <c r="J135" s="31">
        <f t="shared" si="29"/>
        <v>73.700199999999995</v>
      </c>
    </row>
    <row r="136" spans="1:10">
      <c r="A136" s="266">
        <v>118</v>
      </c>
      <c r="B136" s="331">
        <v>2577148402</v>
      </c>
      <c r="C136" s="45" t="s">
        <v>1077</v>
      </c>
      <c r="D136" s="91" t="s">
        <v>987</v>
      </c>
      <c r="E136" s="14" t="s">
        <v>1756</v>
      </c>
      <c r="F136" s="14" t="s">
        <v>2205</v>
      </c>
      <c r="G136" s="63">
        <v>75.88</v>
      </c>
      <c r="H136" s="228">
        <f t="shared" si="30"/>
        <v>92.573599999999999</v>
      </c>
      <c r="I136" s="256">
        <f t="shared" si="31"/>
        <v>75.88</v>
      </c>
      <c r="J136" s="31">
        <f t="shared" si="29"/>
        <v>92.573599999999999</v>
      </c>
    </row>
    <row r="137" spans="1:10">
      <c r="A137" s="266">
        <v>119</v>
      </c>
      <c r="B137" s="331">
        <v>2577148405</v>
      </c>
      <c r="C137" s="45" t="s">
        <v>1078</v>
      </c>
      <c r="D137" s="91" t="s">
        <v>830</v>
      </c>
      <c r="E137" s="14" t="s">
        <v>1757</v>
      </c>
      <c r="F137" s="14" t="s">
        <v>2206</v>
      </c>
      <c r="G137" s="63">
        <v>169.15</v>
      </c>
      <c r="H137" s="228">
        <f t="shared" si="30"/>
        <v>206.363</v>
      </c>
      <c r="I137" s="256">
        <f t="shared" si="31"/>
        <v>169.15</v>
      </c>
      <c r="J137" s="31">
        <f t="shared" si="29"/>
        <v>206.363</v>
      </c>
    </row>
    <row r="138" spans="1:10">
      <c r="A138" s="266">
        <v>120</v>
      </c>
      <c r="B138" s="331">
        <v>2577148409</v>
      </c>
      <c r="C138" s="45" t="s">
        <v>1079</v>
      </c>
      <c r="D138" s="91" t="s">
        <v>831</v>
      </c>
      <c r="E138" s="14" t="s">
        <v>1758</v>
      </c>
      <c r="F138" s="14" t="s">
        <v>2207</v>
      </c>
      <c r="G138" s="63">
        <v>78.489999999999995</v>
      </c>
      <c r="H138" s="228">
        <f t="shared" si="30"/>
        <v>95.757799999999989</v>
      </c>
      <c r="I138" s="256">
        <f t="shared" si="31"/>
        <v>78.489999999999995</v>
      </c>
      <c r="J138" s="31">
        <f t="shared" si="29"/>
        <v>95.757799999999989</v>
      </c>
    </row>
    <row r="139" spans="1:10">
      <c r="A139" s="266">
        <v>121</v>
      </c>
      <c r="B139" s="333">
        <v>2577148701</v>
      </c>
      <c r="C139" s="45" t="s">
        <v>1080</v>
      </c>
      <c r="D139" s="91" t="s">
        <v>832</v>
      </c>
      <c r="E139" s="14" t="s">
        <v>1759</v>
      </c>
      <c r="F139" s="14" t="s">
        <v>30</v>
      </c>
      <c r="G139" s="63">
        <v>76.3</v>
      </c>
      <c r="H139" s="228">
        <f t="shared" si="30"/>
        <v>93.085999999999999</v>
      </c>
      <c r="I139" s="256">
        <f t="shared" si="31"/>
        <v>76.3</v>
      </c>
      <c r="J139" s="31">
        <f t="shared" si="29"/>
        <v>93.085999999999999</v>
      </c>
    </row>
    <row r="140" spans="1:10">
      <c r="A140" s="266">
        <v>122</v>
      </c>
      <c r="B140" s="331">
        <v>2577148315</v>
      </c>
      <c r="C140" s="45" t="s">
        <v>1081</v>
      </c>
      <c r="D140" s="91" t="s">
        <v>833</v>
      </c>
      <c r="E140" s="15" t="s">
        <v>1760</v>
      </c>
      <c r="F140" s="14" t="s">
        <v>1823</v>
      </c>
      <c r="G140" s="63">
        <v>320.18</v>
      </c>
      <c r="H140" s="228">
        <f t="shared" si="30"/>
        <v>390.61959999999999</v>
      </c>
      <c r="I140" s="256">
        <f t="shared" si="31"/>
        <v>320.18</v>
      </c>
      <c r="J140" s="31">
        <f t="shared" si="29"/>
        <v>390.61959999999999</v>
      </c>
    </row>
    <row r="141" spans="1:10">
      <c r="A141" s="266">
        <v>123</v>
      </c>
      <c r="B141" s="331">
        <v>2577148316</v>
      </c>
      <c r="C141" s="45" t="s">
        <v>1082</v>
      </c>
      <c r="D141" s="91" t="s">
        <v>834</v>
      </c>
      <c r="E141" s="15" t="s">
        <v>1761</v>
      </c>
      <c r="F141" s="14" t="s">
        <v>2208</v>
      </c>
      <c r="G141" s="63">
        <v>298.97000000000003</v>
      </c>
      <c r="H141" s="228">
        <f t="shared" si="30"/>
        <v>364.74340000000001</v>
      </c>
      <c r="I141" s="256">
        <f t="shared" si="31"/>
        <v>298.97000000000003</v>
      </c>
      <c r="J141" s="31">
        <f t="shared" si="29"/>
        <v>364.74340000000001</v>
      </c>
    </row>
    <row r="142" spans="1:10">
      <c r="A142" s="266">
        <v>124</v>
      </c>
      <c r="B142" s="117">
        <v>2577148322</v>
      </c>
      <c r="C142" s="45" t="s">
        <v>1083</v>
      </c>
      <c r="D142" s="91" t="s">
        <v>593</v>
      </c>
      <c r="E142" s="15" t="s">
        <v>1762</v>
      </c>
      <c r="F142" s="14" t="s">
        <v>106</v>
      </c>
      <c r="G142" s="63">
        <v>343.82</v>
      </c>
      <c r="H142" s="228">
        <f t="shared" si="30"/>
        <v>419.46039999999999</v>
      </c>
      <c r="I142" s="256">
        <f t="shared" si="31"/>
        <v>343.82</v>
      </c>
      <c r="J142" s="31">
        <f t="shared" si="29"/>
        <v>419.46039999999999</v>
      </c>
    </row>
    <row r="143" spans="1:10">
      <c r="A143" s="266">
        <v>125</v>
      </c>
      <c r="B143" s="117">
        <v>2577148323</v>
      </c>
      <c r="C143" s="45" t="s">
        <v>1084</v>
      </c>
      <c r="D143" s="91" t="s">
        <v>594</v>
      </c>
      <c r="E143" s="15" t="s">
        <v>1763</v>
      </c>
      <c r="F143" s="24" t="s">
        <v>107</v>
      </c>
      <c r="G143" s="63">
        <v>443.65000000000003</v>
      </c>
      <c r="H143" s="228">
        <f t="shared" si="30"/>
        <v>541.25300000000004</v>
      </c>
      <c r="I143" s="256">
        <f t="shared" si="31"/>
        <v>443.65000000000003</v>
      </c>
      <c r="J143" s="31">
        <f t="shared" si="29"/>
        <v>541.25300000000004</v>
      </c>
    </row>
    <row r="144" spans="1:10" ht="22.5">
      <c r="A144" s="266">
        <v>126</v>
      </c>
      <c r="B144" s="328">
        <v>2577148505</v>
      </c>
      <c r="C144" s="126" t="s">
        <v>1085</v>
      </c>
      <c r="D144" s="87" t="s">
        <v>835</v>
      </c>
      <c r="E144" s="15" t="s">
        <v>1764</v>
      </c>
      <c r="F144" s="24" t="s">
        <v>1765</v>
      </c>
      <c r="G144" s="63">
        <v>163.5</v>
      </c>
      <c r="H144" s="228">
        <f t="shared" si="30"/>
        <v>199.47</v>
      </c>
      <c r="I144" s="256">
        <f t="shared" si="31"/>
        <v>163.5</v>
      </c>
      <c r="J144" s="51">
        <f t="shared" si="29"/>
        <v>199.47</v>
      </c>
    </row>
    <row r="145" spans="1:10">
      <c r="A145" s="266">
        <v>127</v>
      </c>
      <c r="B145" s="328">
        <v>2577148506</v>
      </c>
      <c r="C145" s="45" t="s">
        <v>1086</v>
      </c>
      <c r="D145" s="87" t="s">
        <v>836</v>
      </c>
      <c r="E145" s="38" t="s">
        <v>1766</v>
      </c>
      <c r="F145" s="24" t="s">
        <v>1765</v>
      </c>
      <c r="G145" s="63">
        <v>163.52000000000001</v>
      </c>
      <c r="H145" s="228">
        <f t="shared" si="30"/>
        <v>199.49440000000001</v>
      </c>
      <c r="I145" s="256">
        <f t="shared" si="31"/>
        <v>163.52000000000001</v>
      </c>
      <c r="J145" s="31">
        <f t="shared" si="29"/>
        <v>199.49440000000001</v>
      </c>
    </row>
    <row r="146" spans="1:10">
      <c r="A146" s="266">
        <v>128</v>
      </c>
      <c r="B146" s="334" t="s">
        <v>449</v>
      </c>
      <c r="C146" s="45" t="s">
        <v>1087</v>
      </c>
      <c r="D146" s="91" t="s">
        <v>837</v>
      </c>
      <c r="E146" s="15" t="s">
        <v>1767</v>
      </c>
      <c r="F146" s="24" t="s">
        <v>1824</v>
      </c>
      <c r="G146" s="63">
        <v>363.84</v>
      </c>
      <c r="H146" s="228">
        <f t="shared" si="30"/>
        <v>443.88479999999998</v>
      </c>
      <c r="I146" s="256">
        <f t="shared" si="31"/>
        <v>363.84</v>
      </c>
      <c r="J146" s="31">
        <f t="shared" si="29"/>
        <v>443.88479999999998</v>
      </c>
    </row>
    <row r="147" spans="1:10">
      <c r="A147" s="266">
        <v>129</v>
      </c>
      <c r="B147" s="323">
        <v>2577148306</v>
      </c>
      <c r="C147" s="45" t="s">
        <v>1088</v>
      </c>
      <c r="D147" s="91" t="s">
        <v>35</v>
      </c>
      <c r="E147" s="15" t="s">
        <v>1768</v>
      </c>
      <c r="F147" s="14" t="s">
        <v>65</v>
      </c>
      <c r="G147" s="63">
        <v>275.61</v>
      </c>
      <c r="H147" s="228">
        <f t="shared" si="30"/>
        <v>336.24420000000003</v>
      </c>
      <c r="I147" s="256">
        <f t="shared" si="31"/>
        <v>275.61</v>
      </c>
      <c r="J147" s="31">
        <f t="shared" si="29"/>
        <v>336.24420000000003</v>
      </c>
    </row>
    <row r="148" spans="1:10">
      <c r="A148" s="266">
        <v>130</v>
      </c>
      <c r="B148" s="221">
        <v>2577148502</v>
      </c>
      <c r="C148" s="45" t="s">
        <v>1089</v>
      </c>
      <c r="D148" s="14" t="s">
        <v>62</v>
      </c>
      <c r="E148" s="14" t="s">
        <v>1769</v>
      </c>
      <c r="F148" s="14" t="s">
        <v>2205</v>
      </c>
      <c r="G148" s="63">
        <v>38.6</v>
      </c>
      <c r="H148" s="228">
        <f t="shared" si="30"/>
        <v>47.091999999999999</v>
      </c>
      <c r="I148" s="256">
        <f t="shared" si="31"/>
        <v>38.6</v>
      </c>
      <c r="J148" s="31">
        <f t="shared" si="29"/>
        <v>47.091999999999999</v>
      </c>
    </row>
    <row r="149" spans="1:10" ht="13.5" thickBot="1">
      <c r="A149" s="266">
        <v>131</v>
      </c>
      <c r="B149" s="335">
        <v>2577148501</v>
      </c>
      <c r="C149" s="85" t="s">
        <v>1090</v>
      </c>
      <c r="D149" s="28" t="s">
        <v>63</v>
      </c>
      <c r="E149" s="28" t="s">
        <v>1770</v>
      </c>
      <c r="F149" s="28" t="s">
        <v>2205</v>
      </c>
      <c r="G149" s="71">
        <v>17.52</v>
      </c>
      <c r="H149" s="228">
        <f t="shared" si="30"/>
        <v>21.374399999999998</v>
      </c>
      <c r="I149" s="256">
        <f t="shared" si="31"/>
        <v>17.52</v>
      </c>
      <c r="J149" s="51">
        <f t="shared" si="29"/>
        <v>21.374399999999998</v>
      </c>
    </row>
    <row r="150" spans="1:10" ht="13.5" customHeight="1" thickBot="1">
      <c r="A150" s="493" t="s">
        <v>480</v>
      </c>
      <c r="B150" s="494"/>
      <c r="C150" s="494"/>
      <c r="D150" s="494"/>
      <c r="E150" s="494"/>
      <c r="F150" s="494"/>
      <c r="G150" s="494"/>
      <c r="H150" s="494"/>
      <c r="I150" s="494"/>
      <c r="J150" s="495"/>
    </row>
    <row r="151" spans="1:10">
      <c r="A151" s="267">
        <v>132</v>
      </c>
      <c r="B151" s="330">
        <v>2571090101</v>
      </c>
      <c r="C151" s="117" t="s">
        <v>1071</v>
      </c>
      <c r="D151" s="276" t="s">
        <v>825</v>
      </c>
      <c r="E151" s="277" t="s">
        <v>1728</v>
      </c>
      <c r="F151" s="277" t="s">
        <v>29</v>
      </c>
      <c r="G151" s="289">
        <v>238.29999999999998</v>
      </c>
      <c r="H151" s="484">
        <v>285.95999999999998</v>
      </c>
      <c r="I151" s="483">
        <f>J151/1.2</f>
        <v>238.29999999999998</v>
      </c>
      <c r="J151" s="290">
        <f t="shared" ref="J151:J163" si="32">H151-(H151*$I$4)</f>
        <v>285.95999999999998</v>
      </c>
    </row>
    <row r="152" spans="1:10">
      <c r="A152" s="267">
        <v>133</v>
      </c>
      <c r="B152" s="331">
        <v>2571090111</v>
      </c>
      <c r="C152" s="45" t="s">
        <v>1064</v>
      </c>
      <c r="D152" s="91" t="s">
        <v>818</v>
      </c>
      <c r="E152" s="15" t="s">
        <v>1742</v>
      </c>
      <c r="F152" s="14" t="s">
        <v>396</v>
      </c>
      <c r="G152" s="64">
        <v>303.52999999999997</v>
      </c>
      <c r="H152" s="228">
        <f t="shared" ref="H152:H163" si="33">G152*1.22</f>
        <v>370.30659999999995</v>
      </c>
      <c r="I152" s="256">
        <f t="shared" ref="I152:I163" si="34">J152/1.22</f>
        <v>303.52999999999997</v>
      </c>
      <c r="J152" s="33">
        <f t="shared" si="32"/>
        <v>370.30659999999995</v>
      </c>
    </row>
    <row r="153" spans="1:10">
      <c r="A153" s="267">
        <v>134</v>
      </c>
      <c r="B153" s="331" t="s">
        <v>339</v>
      </c>
      <c r="C153" s="45" t="s">
        <v>1065</v>
      </c>
      <c r="D153" s="91" t="s">
        <v>819</v>
      </c>
      <c r="E153" s="15" t="s">
        <v>1730</v>
      </c>
      <c r="F153" s="14" t="s">
        <v>1729</v>
      </c>
      <c r="G153" s="64">
        <v>342.65</v>
      </c>
      <c r="H153" s="228">
        <f t="shared" si="33"/>
        <v>418.03299999999996</v>
      </c>
      <c r="I153" s="256">
        <f t="shared" si="34"/>
        <v>342.65</v>
      </c>
      <c r="J153" s="33">
        <f t="shared" si="32"/>
        <v>418.03299999999996</v>
      </c>
    </row>
    <row r="154" spans="1:10">
      <c r="A154" s="267">
        <v>135</v>
      </c>
      <c r="B154" s="332" t="s">
        <v>340</v>
      </c>
      <c r="C154" s="45" t="s">
        <v>1066</v>
      </c>
      <c r="D154" s="91" t="s">
        <v>820</v>
      </c>
      <c r="E154" s="15" t="s">
        <v>1731</v>
      </c>
      <c r="F154" s="14" t="s">
        <v>44</v>
      </c>
      <c r="G154" s="64">
        <v>283.64999999999998</v>
      </c>
      <c r="H154" s="228">
        <f t="shared" si="33"/>
        <v>346.05299999999994</v>
      </c>
      <c r="I154" s="256">
        <f t="shared" si="34"/>
        <v>283.64999999999998</v>
      </c>
      <c r="J154" s="33">
        <f t="shared" si="32"/>
        <v>346.05299999999994</v>
      </c>
    </row>
    <row r="155" spans="1:10">
      <c r="A155" s="267">
        <v>136</v>
      </c>
      <c r="B155" s="332">
        <v>2571090104</v>
      </c>
      <c r="C155" s="45" t="s">
        <v>1067</v>
      </c>
      <c r="D155" s="91" t="s">
        <v>821</v>
      </c>
      <c r="E155" s="15" t="s">
        <v>1732</v>
      </c>
      <c r="F155" s="14" t="s">
        <v>1733</v>
      </c>
      <c r="G155" s="64">
        <v>297.3</v>
      </c>
      <c r="H155" s="228">
        <f t="shared" si="33"/>
        <v>362.70600000000002</v>
      </c>
      <c r="I155" s="256">
        <f t="shared" si="34"/>
        <v>297.3</v>
      </c>
      <c r="J155" s="33">
        <f t="shared" si="32"/>
        <v>362.70600000000002</v>
      </c>
    </row>
    <row r="156" spans="1:10">
      <c r="A156" s="267">
        <v>137</v>
      </c>
      <c r="B156" s="331">
        <v>2571090112</v>
      </c>
      <c r="C156" s="45" t="s">
        <v>1088</v>
      </c>
      <c r="D156" s="91" t="s">
        <v>35</v>
      </c>
      <c r="E156" s="15" t="s">
        <v>1741</v>
      </c>
      <c r="F156" s="14" t="s">
        <v>65</v>
      </c>
      <c r="G156" s="64">
        <v>312.95999999999998</v>
      </c>
      <c r="H156" s="228">
        <f t="shared" si="33"/>
        <v>381.81119999999999</v>
      </c>
      <c r="I156" s="256">
        <f t="shared" si="34"/>
        <v>312.95999999999998</v>
      </c>
      <c r="J156" s="33">
        <f t="shared" si="32"/>
        <v>381.81119999999999</v>
      </c>
    </row>
    <row r="157" spans="1:10">
      <c r="A157" s="267">
        <v>138</v>
      </c>
      <c r="B157" s="331">
        <v>2571090105</v>
      </c>
      <c r="C157" s="45" t="s">
        <v>1070</v>
      </c>
      <c r="D157" s="91" t="s">
        <v>824</v>
      </c>
      <c r="E157" s="15" t="s">
        <v>1734</v>
      </c>
      <c r="F157" s="14" t="s">
        <v>28</v>
      </c>
      <c r="G157" s="64">
        <v>268.5</v>
      </c>
      <c r="H157" s="228">
        <f t="shared" si="33"/>
        <v>327.57</v>
      </c>
      <c r="I157" s="256">
        <f t="shared" si="34"/>
        <v>268.5</v>
      </c>
      <c r="J157" s="33">
        <f t="shared" si="32"/>
        <v>327.57</v>
      </c>
    </row>
    <row r="158" spans="1:10">
      <c r="A158" s="267">
        <v>139</v>
      </c>
      <c r="B158" s="331">
        <v>2571090106</v>
      </c>
      <c r="C158" s="45" t="s">
        <v>1072</v>
      </c>
      <c r="D158" s="91" t="s">
        <v>838</v>
      </c>
      <c r="E158" s="15" t="s">
        <v>1735</v>
      </c>
      <c r="F158" s="14" t="s">
        <v>52</v>
      </c>
      <c r="G158" s="64">
        <v>277.05</v>
      </c>
      <c r="H158" s="228">
        <f t="shared" si="33"/>
        <v>338.00100000000003</v>
      </c>
      <c r="I158" s="256">
        <f t="shared" si="34"/>
        <v>277.05</v>
      </c>
      <c r="J158" s="33">
        <f t="shared" si="32"/>
        <v>338.00100000000003</v>
      </c>
    </row>
    <row r="159" spans="1:10">
      <c r="A159" s="267">
        <v>140</v>
      </c>
      <c r="B159" s="331">
        <v>2571090110</v>
      </c>
      <c r="C159" s="45" t="s">
        <v>1073</v>
      </c>
      <c r="D159" s="91" t="s">
        <v>827</v>
      </c>
      <c r="E159" s="15" t="s">
        <v>1736</v>
      </c>
      <c r="F159" s="14" t="s">
        <v>53</v>
      </c>
      <c r="G159" s="64">
        <v>275.35000000000002</v>
      </c>
      <c r="H159" s="228">
        <f t="shared" si="33"/>
        <v>335.92700000000002</v>
      </c>
      <c r="I159" s="256">
        <f t="shared" si="34"/>
        <v>275.35000000000002</v>
      </c>
      <c r="J159" s="33">
        <f t="shared" si="32"/>
        <v>335.92700000000002</v>
      </c>
    </row>
    <row r="160" spans="1:10">
      <c r="A160" s="267">
        <v>141</v>
      </c>
      <c r="B160" s="331">
        <v>2571090107</v>
      </c>
      <c r="C160" s="45" t="s">
        <v>1074</v>
      </c>
      <c r="D160" s="91" t="s">
        <v>47</v>
      </c>
      <c r="E160" s="15" t="s">
        <v>1737</v>
      </c>
      <c r="F160" s="14" t="s">
        <v>30</v>
      </c>
      <c r="G160" s="64">
        <v>363.3</v>
      </c>
      <c r="H160" s="228">
        <f t="shared" si="33"/>
        <v>443.226</v>
      </c>
      <c r="I160" s="256">
        <f t="shared" si="34"/>
        <v>363.3</v>
      </c>
      <c r="J160" s="33">
        <f t="shared" si="32"/>
        <v>443.226</v>
      </c>
    </row>
    <row r="161" spans="1:10">
      <c r="A161" s="267">
        <v>142</v>
      </c>
      <c r="B161" s="331">
        <v>2571090108</v>
      </c>
      <c r="C161" s="45" t="s">
        <v>1068</v>
      </c>
      <c r="D161" s="91" t="s">
        <v>822</v>
      </c>
      <c r="E161" s="15" t="s">
        <v>1738</v>
      </c>
      <c r="F161" s="14" t="s">
        <v>583</v>
      </c>
      <c r="G161" s="64">
        <v>625.9</v>
      </c>
      <c r="H161" s="228">
        <f t="shared" si="33"/>
        <v>763.59799999999996</v>
      </c>
      <c r="I161" s="256">
        <f t="shared" si="34"/>
        <v>625.9</v>
      </c>
      <c r="J161" s="33">
        <f t="shared" si="32"/>
        <v>763.59799999999996</v>
      </c>
    </row>
    <row r="162" spans="1:10">
      <c r="A162" s="267">
        <v>143</v>
      </c>
      <c r="B162" s="331">
        <v>2571090115</v>
      </c>
      <c r="C162" s="45" t="s">
        <v>1081</v>
      </c>
      <c r="D162" s="91" t="s">
        <v>833</v>
      </c>
      <c r="E162" s="15" t="s">
        <v>1739</v>
      </c>
      <c r="F162" s="14" t="s">
        <v>584</v>
      </c>
      <c r="G162" s="64">
        <v>692.86</v>
      </c>
      <c r="H162" s="228">
        <f t="shared" si="33"/>
        <v>845.28920000000005</v>
      </c>
      <c r="I162" s="256">
        <f t="shared" si="34"/>
        <v>692.86</v>
      </c>
      <c r="J162" s="33">
        <f t="shared" si="32"/>
        <v>845.28920000000005</v>
      </c>
    </row>
    <row r="163" spans="1:10" ht="13.5" thickBot="1">
      <c r="A163" s="267">
        <v>144</v>
      </c>
      <c r="B163" s="331" t="s">
        <v>349</v>
      </c>
      <c r="C163" s="45" t="s">
        <v>1082</v>
      </c>
      <c r="D163" s="91" t="s">
        <v>834</v>
      </c>
      <c r="E163" s="15" t="s">
        <v>1740</v>
      </c>
      <c r="F163" s="14" t="s">
        <v>83</v>
      </c>
      <c r="G163" s="64">
        <v>350.33</v>
      </c>
      <c r="H163" s="228">
        <f t="shared" si="33"/>
        <v>427.40259999999995</v>
      </c>
      <c r="I163" s="256">
        <f t="shared" si="34"/>
        <v>350.33</v>
      </c>
      <c r="J163" s="33">
        <f t="shared" si="32"/>
        <v>427.40259999999995</v>
      </c>
    </row>
    <row r="164" spans="1:10" ht="13.5" customHeight="1" thickBot="1">
      <c r="A164" s="493" t="s">
        <v>591</v>
      </c>
      <c r="B164" s="494"/>
      <c r="C164" s="494"/>
      <c r="D164" s="494"/>
      <c r="E164" s="494"/>
      <c r="F164" s="494"/>
      <c r="G164" s="494"/>
      <c r="H164" s="494"/>
      <c r="I164" s="494"/>
      <c r="J164" s="495"/>
    </row>
    <row r="165" spans="1:10" ht="13.5" customHeight="1" thickBot="1">
      <c r="A165" s="493" t="s">
        <v>618</v>
      </c>
      <c r="B165" s="494"/>
      <c r="C165" s="494"/>
      <c r="D165" s="494"/>
      <c r="E165" s="494"/>
      <c r="F165" s="494"/>
      <c r="G165" s="494"/>
      <c r="H165" s="494"/>
      <c r="I165" s="494"/>
      <c r="J165" s="495"/>
    </row>
    <row r="166" spans="1:10">
      <c r="A166" s="267">
        <v>145</v>
      </c>
      <c r="B166" s="330">
        <v>2577142103</v>
      </c>
      <c r="C166" s="45" t="s">
        <v>1091</v>
      </c>
      <c r="D166" s="91" t="s">
        <v>105</v>
      </c>
      <c r="E166" s="15" t="s">
        <v>1771</v>
      </c>
      <c r="F166" s="15" t="s">
        <v>2203</v>
      </c>
      <c r="G166" s="64">
        <v>316.54000000000002</v>
      </c>
      <c r="H166" s="228">
        <f t="shared" ref="H166:H189" si="35">G166*1.22</f>
        <v>386.17880000000002</v>
      </c>
      <c r="I166" s="256">
        <f t="shared" ref="I166:I189" si="36">J166/1.22</f>
        <v>316.54000000000002</v>
      </c>
      <c r="J166" s="33">
        <f t="shared" ref="J166:J191" si="37">H166-(H166*$I$4)</f>
        <v>386.17880000000002</v>
      </c>
    </row>
    <row r="167" spans="1:10">
      <c r="A167" s="267">
        <v>146</v>
      </c>
      <c r="B167" s="331">
        <v>2577142108</v>
      </c>
      <c r="C167" s="45" t="s">
        <v>1092</v>
      </c>
      <c r="D167" s="91" t="s">
        <v>45</v>
      </c>
      <c r="E167" s="15" t="s">
        <v>1772</v>
      </c>
      <c r="F167" s="14" t="s">
        <v>2209</v>
      </c>
      <c r="G167" s="63">
        <v>327.60000000000002</v>
      </c>
      <c r="H167" s="228">
        <f t="shared" si="35"/>
        <v>399.67200000000003</v>
      </c>
      <c r="I167" s="256">
        <f t="shared" si="36"/>
        <v>327.60000000000002</v>
      </c>
      <c r="J167" s="31">
        <f t="shared" si="37"/>
        <v>399.67200000000003</v>
      </c>
    </row>
    <row r="168" spans="1:10">
      <c r="A168" s="267">
        <v>146</v>
      </c>
      <c r="B168" s="331">
        <v>2577142110</v>
      </c>
      <c r="C168" s="45" t="s">
        <v>1093</v>
      </c>
      <c r="D168" s="91" t="s">
        <v>47</v>
      </c>
      <c r="E168" s="15" t="s">
        <v>1773</v>
      </c>
      <c r="F168" s="14" t="s">
        <v>2206</v>
      </c>
      <c r="G168" s="63">
        <v>367.61</v>
      </c>
      <c r="H168" s="228">
        <f t="shared" si="35"/>
        <v>448.48419999999999</v>
      </c>
      <c r="I168" s="256">
        <f t="shared" si="36"/>
        <v>367.61</v>
      </c>
      <c r="J168" s="31">
        <f t="shared" si="37"/>
        <v>448.48419999999999</v>
      </c>
    </row>
    <row r="169" spans="1:10">
      <c r="A169" s="267">
        <v>146.666666666667</v>
      </c>
      <c r="B169" s="331">
        <v>2577142107</v>
      </c>
      <c r="C169" s="45" t="s">
        <v>1094</v>
      </c>
      <c r="D169" s="91" t="s">
        <v>48</v>
      </c>
      <c r="E169" s="15" t="s">
        <v>1774</v>
      </c>
      <c r="F169" s="14" t="s">
        <v>2203</v>
      </c>
      <c r="G169" s="63">
        <v>322.68</v>
      </c>
      <c r="H169" s="228">
        <f t="shared" si="35"/>
        <v>393.6696</v>
      </c>
      <c r="I169" s="256">
        <f t="shared" si="36"/>
        <v>322.68</v>
      </c>
      <c r="J169" s="31">
        <f t="shared" si="37"/>
        <v>393.6696</v>
      </c>
    </row>
    <row r="170" spans="1:10">
      <c r="A170" s="267">
        <v>147.166666666667</v>
      </c>
      <c r="B170" s="331">
        <v>2577142031</v>
      </c>
      <c r="C170" s="45" t="s">
        <v>1095</v>
      </c>
      <c r="D170" s="91" t="s">
        <v>55</v>
      </c>
      <c r="E170" s="15" t="s">
        <v>1775</v>
      </c>
      <c r="F170" s="14" t="s">
        <v>2207</v>
      </c>
      <c r="G170" s="63">
        <v>97.92</v>
      </c>
      <c r="H170" s="228">
        <f t="shared" si="35"/>
        <v>119.4624</v>
      </c>
      <c r="I170" s="256">
        <f t="shared" si="36"/>
        <v>97.92</v>
      </c>
      <c r="J170" s="31">
        <f t="shared" si="37"/>
        <v>119.4624</v>
      </c>
    </row>
    <row r="171" spans="1:10">
      <c r="A171" s="267">
        <v>147.666666666667</v>
      </c>
      <c r="B171" s="331">
        <v>2577142104</v>
      </c>
      <c r="C171" s="45" t="s">
        <v>1096</v>
      </c>
      <c r="D171" s="42" t="s">
        <v>49</v>
      </c>
      <c r="E171" s="15" t="s">
        <v>1776</v>
      </c>
      <c r="F171" s="14" t="s">
        <v>2204</v>
      </c>
      <c r="G171" s="63">
        <v>270.95999999999998</v>
      </c>
      <c r="H171" s="228">
        <f t="shared" si="35"/>
        <v>330.57119999999998</v>
      </c>
      <c r="I171" s="256">
        <f t="shared" si="36"/>
        <v>270.95999999999998</v>
      </c>
      <c r="J171" s="31">
        <f t="shared" si="37"/>
        <v>330.57119999999998</v>
      </c>
    </row>
    <row r="172" spans="1:10">
      <c r="A172" s="267">
        <v>148.166666666667</v>
      </c>
      <c r="B172" s="331">
        <v>2577142002</v>
      </c>
      <c r="C172" s="45" t="s">
        <v>1097</v>
      </c>
      <c r="D172" s="42" t="s">
        <v>50</v>
      </c>
      <c r="E172" s="15" t="s">
        <v>1777</v>
      </c>
      <c r="F172" s="14" t="s">
        <v>2210</v>
      </c>
      <c r="G172" s="63">
        <v>216.79</v>
      </c>
      <c r="H172" s="228">
        <f t="shared" si="35"/>
        <v>264.48379999999997</v>
      </c>
      <c r="I172" s="256">
        <f t="shared" si="36"/>
        <v>216.79</v>
      </c>
      <c r="J172" s="31">
        <f t="shared" si="37"/>
        <v>264.48379999999997</v>
      </c>
    </row>
    <row r="173" spans="1:10">
      <c r="A173" s="267">
        <v>148.666666666667</v>
      </c>
      <c r="B173" s="332">
        <v>2577141128</v>
      </c>
      <c r="C173" s="45" t="s">
        <v>1098</v>
      </c>
      <c r="D173" s="43" t="s">
        <v>51</v>
      </c>
      <c r="E173" s="15" t="s">
        <v>1778</v>
      </c>
      <c r="F173" s="126" t="s">
        <v>2198</v>
      </c>
      <c r="G173" s="63">
        <v>466.8</v>
      </c>
      <c r="H173" s="228">
        <f t="shared" si="35"/>
        <v>569.49599999999998</v>
      </c>
      <c r="I173" s="256">
        <f t="shared" si="36"/>
        <v>466.8</v>
      </c>
      <c r="J173" s="31">
        <f t="shared" si="37"/>
        <v>569.49599999999998</v>
      </c>
    </row>
    <row r="174" spans="1:10">
      <c r="A174" s="267">
        <v>149.166666666667</v>
      </c>
      <c r="B174" s="331">
        <v>2577141006</v>
      </c>
      <c r="C174" s="45" t="s">
        <v>1099</v>
      </c>
      <c r="D174" s="42" t="s">
        <v>67</v>
      </c>
      <c r="E174" s="15" t="s">
        <v>1815</v>
      </c>
      <c r="F174" s="14" t="s">
        <v>610</v>
      </c>
      <c r="G174" s="63">
        <v>425.52</v>
      </c>
      <c r="H174" s="228">
        <f t="shared" si="35"/>
        <v>519.13439999999991</v>
      </c>
      <c r="I174" s="256">
        <f t="shared" si="36"/>
        <v>425.51999999999992</v>
      </c>
      <c r="J174" s="31">
        <f t="shared" si="37"/>
        <v>519.13439999999991</v>
      </c>
    </row>
    <row r="175" spans="1:10">
      <c r="A175" s="267">
        <v>149.666666666667</v>
      </c>
      <c r="B175" s="331">
        <v>2577141301</v>
      </c>
      <c r="C175" s="45" t="s">
        <v>1100</v>
      </c>
      <c r="D175" s="42" t="s">
        <v>112</v>
      </c>
      <c r="E175" s="15" t="s">
        <v>1816</v>
      </c>
      <c r="F175" s="14" t="s">
        <v>1779</v>
      </c>
      <c r="G175" s="63">
        <v>376.22</v>
      </c>
      <c r="H175" s="228">
        <f t="shared" si="35"/>
        <v>458.98840000000001</v>
      </c>
      <c r="I175" s="256">
        <f t="shared" si="36"/>
        <v>376.22</v>
      </c>
      <c r="J175" s="31">
        <f t="shared" si="37"/>
        <v>458.98840000000001</v>
      </c>
    </row>
    <row r="176" spans="1:10">
      <c r="A176" s="267">
        <v>150.166666666667</v>
      </c>
      <c r="B176" s="221">
        <v>2577146301</v>
      </c>
      <c r="C176" s="117" t="s">
        <v>1101</v>
      </c>
      <c r="D176" s="310" t="s">
        <v>1986</v>
      </c>
      <c r="E176" s="15" t="s">
        <v>1780</v>
      </c>
      <c r="F176" s="14" t="s">
        <v>107</v>
      </c>
      <c r="G176" s="63">
        <v>738.35</v>
      </c>
      <c r="H176" s="228">
        <f t="shared" si="35"/>
        <v>900.78700000000003</v>
      </c>
      <c r="I176" s="256">
        <f t="shared" si="36"/>
        <v>738.35</v>
      </c>
      <c r="J176" s="31">
        <f t="shared" si="37"/>
        <v>900.78700000000003</v>
      </c>
    </row>
    <row r="177" spans="1:10">
      <c r="A177" s="267">
        <v>150.666666666667</v>
      </c>
      <c r="B177" s="331">
        <v>2577146302</v>
      </c>
      <c r="C177" s="117" t="s">
        <v>1102</v>
      </c>
      <c r="D177" s="373" t="s">
        <v>1983</v>
      </c>
      <c r="E177" s="15" t="s">
        <v>1781</v>
      </c>
      <c r="F177" s="14" t="s">
        <v>106</v>
      </c>
      <c r="G177" s="63">
        <v>563.12</v>
      </c>
      <c r="H177" s="228">
        <f t="shared" si="35"/>
        <v>687.00639999999999</v>
      </c>
      <c r="I177" s="256">
        <f t="shared" si="36"/>
        <v>563.12</v>
      </c>
      <c r="J177" s="31">
        <f t="shared" si="37"/>
        <v>687.00639999999999</v>
      </c>
    </row>
    <row r="178" spans="1:10">
      <c r="A178" s="267">
        <v>151.166666666667</v>
      </c>
      <c r="B178" s="331">
        <v>2577146305</v>
      </c>
      <c r="C178" s="117" t="s">
        <v>1103</v>
      </c>
      <c r="D178" s="118" t="s">
        <v>1984</v>
      </c>
      <c r="E178" s="15" t="s">
        <v>1782</v>
      </c>
      <c r="F178" s="14" t="s">
        <v>1783</v>
      </c>
      <c r="G178" s="63">
        <v>543.07000000000005</v>
      </c>
      <c r="H178" s="228">
        <f t="shared" si="35"/>
        <v>662.54540000000009</v>
      </c>
      <c r="I178" s="256">
        <f t="shared" si="36"/>
        <v>543.07000000000005</v>
      </c>
      <c r="J178" s="31">
        <f t="shared" si="37"/>
        <v>662.54540000000009</v>
      </c>
    </row>
    <row r="179" spans="1:10">
      <c r="A179" s="267">
        <v>151.666666666667</v>
      </c>
      <c r="B179" s="336">
        <v>2577146307</v>
      </c>
      <c r="C179" s="117" t="s">
        <v>1104</v>
      </c>
      <c r="D179" s="118" t="s">
        <v>1985</v>
      </c>
      <c r="E179" s="15" t="s">
        <v>1785</v>
      </c>
      <c r="F179" s="14" t="s">
        <v>1784</v>
      </c>
      <c r="G179" s="63">
        <v>543.65</v>
      </c>
      <c r="H179" s="228">
        <f t="shared" si="35"/>
        <v>663.25299999999993</v>
      </c>
      <c r="I179" s="256">
        <f t="shared" si="36"/>
        <v>543.65</v>
      </c>
      <c r="J179" s="31">
        <f t="shared" si="37"/>
        <v>663.25299999999993</v>
      </c>
    </row>
    <row r="180" spans="1:10" ht="22.5">
      <c r="A180" s="267">
        <v>152.166666666667</v>
      </c>
      <c r="B180" s="331">
        <v>2577146311</v>
      </c>
      <c r="C180" s="117" t="s">
        <v>1105</v>
      </c>
      <c r="D180" s="118" t="s">
        <v>612</v>
      </c>
      <c r="E180" s="15" t="s">
        <v>1786</v>
      </c>
      <c r="F180" s="14" t="s">
        <v>614</v>
      </c>
      <c r="G180" s="63">
        <v>564.38</v>
      </c>
      <c r="H180" s="228">
        <f t="shared" si="35"/>
        <v>688.54359999999997</v>
      </c>
      <c r="I180" s="256">
        <f t="shared" si="36"/>
        <v>564.38</v>
      </c>
      <c r="J180" s="31">
        <f t="shared" si="37"/>
        <v>688.54359999999997</v>
      </c>
    </row>
    <row r="181" spans="1:10">
      <c r="A181" s="267">
        <v>152.666666666667</v>
      </c>
      <c r="B181" s="332">
        <v>2577142032</v>
      </c>
      <c r="C181" s="117" t="s">
        <v>2215</v>
      </c>
      <c r="D181" s="118" t="s">
        <v>56</v>
      </c>
      <c r="E181" s="15" t="s">
        <v>1787</v>
      </c>
      <c r="F181" s="14" t="s">
        <v>2204</v>
      </c>
      <c r="G181" s="63">
        <v>89.68</v>
      </c>
      <c r="H181" s="228">
        <f t="shared" si="35"/>
        <v>109.40960000000001</v>
      </c>
      <c r="I181" s="256">
        <f t="shared" si="36"/>
        <v>89.68</v>
      </c>
      <c r="J181" s="31">
        <f t="shared" si="37"/>
        <v>109.40960000000001</v>
      </c>
    </row>
    <row r="182" spans="1:10">
      <c r="A182" s="267">
        <v>153.166666666667</v>
      </c>
      <c r="B182" s="331">
        <v>2577142033</v>
      </c>
      <c r="C182" s="117" t="s">
        <v>2217</v>
      </c>
      <c r="D182" s="118" t="s">
        <v>57</v>
      </c>
      <c r="E182" s="15" t="s">
        <v>1788</v>
      </c>
      <c r="F182" s="14" t="s">
        <v>2205</v>
      </c>
      <c r="G182" s="63">
        <v>90.15</v>
      </c>
      <c r="H182" s="228">
        <f t="shared" si="35"/>
        <v>109.983</v>
      </c>
      <c r="I182" s="256">
        <f t="shared" si="36"/>
        <v>90.15</v>
      </c>
      <c r="J182" s="31">
        <f t="shared" si="37"/>
        <v>109.983</v>
      </c>
    </row>
    <row r="183" spans="1:10">
      <c r="A183" s="267">
        <v>153.666666666667</v>
      </c>
      <c r="B183" s="331">
        <v>2577142034</v>
      </c>
      <c r="C183" s="117" t="s">
        <v>1106</v>
      </c>
      <c r="D183" s="118" t="s">
        <v>59</v>
      </c>
      <c r="E183" s="15" t="s">
        <v>1789</v>
      </c>
      <c r="F183" s="14" t="s">
        <v>2206</v>
      </c>
      <c r="G183" s="63">
        <v>81.8</v>
      </c>
      <c r="H183" s="228">
        <f t="shared" si="35"/>
        <v>99.795999999999992</v>
      </c>
      <c r="I183" s="256">
        <f t="shared" si="36"/>
        <v>81.8</v>
      </c>
      <c r="J183" s="31">
        <f t="shared" si="37"/>
        <v>99.795999999999992</v>
      </c>
    </row>
    <row r="184" spans="1:10" ht="22.5">
      <c r="A184" s="267">
        <v>154.166666666667</v>
      </c>
      <c r="B184" s="332">
        <v>2577142401</v>
      </c>
      <c r="C184" s="117" t="s">
        <v>1107</v>
      </c>
      <c r="D184" s="118" t="s">
        <v>830</v>
      </c>
      <c r="E184" s="15" t="s">
        <v>2216</v>
      </c>
      <c r="F184" s="14" t="s">
        <v>2206</v>
      </c>
      <c r="G184" s="63">
        <v>238.85000000000002</v>
      </c>
      <c r="H184" s="228">
        <f t="shared" si="35"/>
        <v>291.39700000000005</v>
      </c>
      <c r="I184" s="256">
        <f t="shared" si="36"/>
        <v>238.85000000000005</v>
      </c>
      <c r="J184" s="31">
        <f t="shared" si="37"/>
        <v>291.39700000000005</v>
      </c>
    </row>
    <row r="185" spans="1:10" ht="22.5">
      <c r="A185" s="267">
        <v>154.666666666667</v>
      </c>
      <c r="B185" s="332">
        <v>2577141701</v>
      </c>
      <c r="C185" s="117" t="s">
        <v>1108</v>
      </c>
      <c r="D185" s="118" t="s">
        <v>60</v>
      </c>
      <c r="E185" s="15" t="s">
        <v>1790</v>
      </c>
      <c r="F185" s="14" t="s">
        <v>1019</v>
      </c>
      <c r="G185" s="63">
        <v>84.13</v>
      </c>
      <c r="H185" s="228">
        <f t="shared" si="35"/>
        <v>102.6386</v>
      </c>
      <c r="I185" s="256">
        <f t="shared" si="36"/>
        <v>84.13</v>
      </c>
      <c r="J185" s="31">
        <f t="shared" si="37"/>
        <v>102.6386</v>
      </c>
    </row>
    <row r="186" spans="1:10">
      <c r="A186" s="267">
        <v>155.166666666667</v>
      </c>
      <c r="B186" s="331">
        <v>2577142040</v>
      </c>
      <c r="C186" s="117" t="s">
        <v>1109</v>
      </c>
      <c r="D186" s="118" t="s">
        <v>61</v>
      </c>
      <c r="E186" s="15" t="s">
        <v>1791</v>
      </c>
      <c r="F186" s="14" t="s">
        <v>2205</v>
      </c>
      <c r="G186" s="63">
        <v>165.44</v>
      </c>
      <c r="H186" s="228">
        <f t="shared" si="35"/>
        <v>201.83679999999998</v>
      </c>
      <c r="I186" s="256">
        <f t="shared" si="36"/>
        <v>165.44</v>
      </c>
      <c r="J186" s="31">
        <f t="shared" si="37"/>
        <v>201.83679999999998</v>
      </c>
    </row>
    <row r="187" spans="1:10" ht="22.5">
      <c r="A187" s="267">
        <v>156.666666666667</v>
      </c>
      <c r="B187" s="331">
        <v>2577142039</v>
      </c>
      <c r="C187" s="45" t="s">
        <v>1110</v>
      </c>
      <c r="D187" s="42" t="s">
        <v>64</v>
      </c>
      <c r="E187" s="42" t="s">
        <v>1792</v>
      </c>
      <c r="F187" s="14" t="s">
        <v>2205</v>
      </c>
      <c r="G187" s="63">
        <v>39.4</v>
      </c>
      <c r="H187" s="228">
        <f t="shared" si="35"/>
        <v>48.067999999999998</v>
      </c>
      <c r="I187" s="256">
        <f t="shared" si="36"/>
        <v>39.4</v>
      </c>
      <c r="J187" s="31">
        <f t="shared" si="37"/>
        <v>48.067999999999998</v>
      </c>
    </row>
    <row r="188" spans="1:10" ht="22.5">
      <c r="A188" s="267">
        <v>157.166666666667</v>
      </c>
      <c r="B188" s="331">
        <v>2577142038</v>
      </c>
      <c r="C188" s="45" t="s">
        <v>1111</v>
      </c>
      <c r="D188" s="42" t="s">
        <v>82</v>
      </c>
      <c r="E188" s="42" t="s">
        <v>1793</v>
      </c>
      <c r="F188" s="14" t="s">
        <v>2205</v>
      </c>
      <c r="G188" s="63">
        <v>19.84</v>
      </c>
      <c r="H188" s="228">
        <f t="shared" si="35"/>
        <v>24.204799999999999</v>
      </c>
      <c r="I188" s="256">
        <f t="shared" si="36"/>
        <v>19.84</v>
      </c>
      <c r="J188" s="31">
        <f t="shared" si="37"/>
        <v>24.204799999999999</v>
      </c>
    </row>
    <row r="189" spans="1:10" ht="22.5">
      <c r="A189" s="267">
        <v>157.666666666667</v>
      </c>
      <c r="B189" s="331">
        <v>2577142036</v>
      </c>
      <c r="C189" s="45" t="s">
        <v>1112</v>
      </c>
      <c r="D189" s="42" t="s">
        <v>58</v>
      </c>
      <c r="E189" s="42" t="s">
        <v>1794</v>
      </c>
      <c r="F189" s="14" t="s">
        <v>2210</v>
      </c>
      <c r="G189" s="128">
        <v>78.5</v>
      </c>
      <c r="H189" s="228">
        <f t="shared" si="35"/>
        <v>95.77</v>
      </c>
      <c r="I189" s="256">
        <f t="shared" si="36"/>
        <v>78.5</v>
      </c>
      <c r="J189" s="31">
        <f t="shared" si="37"/>
        <v>95.77</v>
      </c>
    </row>
    <row r="190" spans="1:10" ht="22.5">
      <c r="A190" s="267">
        <v>158.166666666667</v>
      </c>
      <c r="B190" s="331">
        <v>2577141402</v>
      </c>
      <c r="C190" s="117" t="s">
        <v>113</v>
      </c>
      <c r="D190" s="118" t="s">
        <v>113</v>
      </c>
      <c r="E190" s="118" t="s">
        <v>1795</v>
      </c>
      <c r="F190" s="119" t="s">
        <v>988</v>
      </c>
      <c r="G190" s="250">
        <v>105.03</v>
      </c>
      <c r="H190" s="251">
        <v>126.036</v>
      </c>
      <c r="I190" s="250">
        <f t="shared" ref="I190" si="38">J190/1.2</f>
        <v>105.03</v>
      </c>
      <c r="J190" s="121">
        <f t="shared" si="37"/>
        <v>126.036</v>
      </c>
    </row>
    <row r="191" spans="1:10" ht="23.25" thickBot="1">
      <c r="A191" s="267">
        <v>158.666666666667</v>
      </c>
      <c r="B191" s="335">
        <v>2577141403</v>
      </c>
      <c r="C191" s="253" t="s">
        <v>577</v>
      </c>
      <c r="D191" s="122" t="s">
        <v>577</v>
      </c>
      <c r="E191" s="122" t="s">
        <v>1795</v>
      </c>
      <c r="F191" s="342" t="s">
        <v>989</v>
      </c>
      <c r="G191" s="486">
        <v>109.11999999999999</v>
      </c>
      <c r="H191" s="487">
        <v>130.94399999999999</v>
      </c>
      <c r="I191" s="486">
        <f>J191/1.2</f>
        <v>109.11999999999999</v>
      </c>
      <c r="J191" s="488">
        <f t="shared" si="37"/>
        <v>130.94399999999999</v>
      </c>
    </row>
    <row r="192" spans="1:10" ht="13.5" customHeight="1" thickBot="1">
      <c r="A192" s="493" t="s">
        <v>637</v>
      </c>
      <c r="B192" s="494"/>
      <c r="C192" s="494"/>
      <c r="D192" s="494"/>
      <c r="E192" s="494"/>
      <c r="F192" s="494"/>
      <c r="G192" s="494"/>
      <c r="H192" s="494"/>
      <c r="I192" s="494"/>
      <c r="J192" s="495"/>
    </row>
    <row r="193" spans="1:10">
      <c r="A193" s="268">
        <v>160</v>
      </c>
      <c r="B193" s="276">
        <v>2577141128</v>
      </c>
      <c r="C193" s="45" t="s">
        <v>1113</v>
      </c>
      <c r="D193" s="44" t="s">
        <v>51</v>
      </c>
      <c r="E193" s="15" t="s">
        <v>1797</v>
      </c>
      <c r="F193" s="44" t="s">
        <v>1796</v>
      </c>
      <c r="G193" s="67">
        <v>521.65</v>
      </c>
      <c r="H193" s="228">
        <f t="shared" ref="H193:H198" si="39">G193*1.22</f>
        <v>636.41300000000001</v>
      </c>
      <c r="I193" s="256">
        <f t="shared" ref="I193:I198" si="40">J193/1.22</f>
        <v>521.65</v>
      </c>
      <c r="J193" s="49">
        <f t="shared" ref="J193:J198" si="41">H193-(H193*$I$4)</f>
        <v>636.41300000000001</v>
      </c>
    </row>
    <row r="194" spans="1:10">
      <c r="A194" s="269">
        <v>161</v>
      </c>
      <c r="B194" s="276">
        <v>2571091111</v>
      </c>
      <c r="C194" s="45" t="s">
        <v>1114</v>
      </c>
      <c r="D194" s="14" t="s">
        <v>105</v>
      </c>
      <c r="E194" s="15" t="s">
        <v>1735</v>
      </c>
      <c r="F194" s="14" t="s">
        <v>991</v>
      </c>
      <c r="G194" s="64">
        <v>353.89</v>
      </c>
      <c r="H194" s="228">
        <f t="shared" si="39"/>
        <v>431.74579999999997</v>
      </c>
      <c r="I194" s="256">
        <f t="shared" si="40"/>
        <v>353.89</v>
      </c>
      <c r="J194" s="33">
        <f t="shared" si="41"/>
        <v>431.74579999999997</v>
      </c>
    </row>
    <row r="195" spans="1:10">
      <c r="A195" s="269">
        <v>162</v>
      </c>
      <c r="B195" s="276">
        <v>2571091112</v>
      </c>
      <c r="C195" s="45" t="s">
        <v>1115</v>
      </c>
      <c r="D195" s="14" t="s">
        <v>49</v>
      </c>
      <c r="E195" s="15" t="s">
        <v>1798</v>
      </c>
      <c r="F195" s="14" t="s">
        <v>976</v>
      </c>
      <c r="G195" s="64">
        <v>307.14</v>
      </c>
      <c r="H195" s="228">
        <f t="shared" si="39"/>
        <v>374.71079999999995</v>
      </c>
      <c r="I195" s="256">
        <f t="shared" si="40"/>
        <v>307.14</v>
      </c>
      <c r="J195" s="31">
        <f t="shared" si="41"/>
        <v>374.71079999999995</v>
      </c>
    </row>
    <row r="196" spans="1:10">
      <c r="A196" s="269">
        <v>163</v>
      </c>
      <c r="B196" s="276">
        <v>2571091113</v>
      </c>
      <c r="C196" s="45" t="s">
        <v>1116</v>
      </c>
      <c r="D196" s="14" t="s">
        <v>48</v>
      </c>
      <c r="E196" s="15" t="s">
        <v>1734</v>
      </c>
      <c r="F196" s="14" t="s">
        <v>28</v>
      </c>
      <c r="G196" s="64">
        <v>357.69</v>
      </c>
      <c r="H196" s="228">
        <f t="shared" si="39"/>
        <v>436.3818</v>
      </c>
      <c r="I196" s="256">
        <f t="shared" si="40"/>
        <v>357.69</v>
      </c>
      <c r="J196" s="31">
        <f t="shared" si="41"/>
        <v>436.3818</v>
      </c>
    </row>
    <row r="197" spans="1:10">
      <c r="A197" s="269">
        <v>164</v>
      </c>
      <c r="B197" s="276">
        <v>2571091114</v>
      </c>
      <c r="C197" s="45" t="s">
        <v>1117</v>
      </c>
      <c r="D197" s="14" t="s">
        <v>45</v>
      </c>
      <c r="E197" s="15" t="s">
        <v>1736</v>
      </c>
      <c r="F197" s="14" t="s">
        <v>53</v>
      </c>
      <c r="G197" s="64">
        <v>362.61</v>
      </c>
      <c r="H197" s="228">
        <f t="shared" si="39"/>
        <v>442.38420000000002</v>
      </c>
      <c r="I197" s="256">
        <f t="shared" si="40"/>
        <v>362.61</v>
      </c>
      <c r="J197" s="31">
        <f t="shared" si="41"/>
        <v>442.38420000000002</v>
      </c>
    </row>
    <row r="198" spans="1:10" ht="13.5" thickBot="1">
      <c r="A198" s="269">
        <v>165</v>
      </c>
      <c r="B198" s="276">
        <v>2571091115</v>
      </c>
      <c r="C198" s="45" t="s">
        <v>1118</v>
      </c>
      <c r="D198" s="18" t="s">
        <v>47</v>
      </c>
      <c r="E198" s="18" t="s">
        <v>1799</v>
      </c>
      <c r="F198" s="18" t="s">
        <v>30</v>
      </c>
      <c r="G198" s="68">
        <v>402.63</v>
      </c>
      <c r="H198" s="252">
        <f t="shared" si="39"/>
        <v>491.20859999999999</v>
      </c>
      <c r="I198" s="472">
        <f t="shared" si="40"/>
        <v>402.63</v>
      </c>
      <c r="J198" s="50">
        <f t="shared" si="41"/>
        <v>491.20859999999999</v>
      </c>
    </row>
    <row r="199" spans="1:10" ht="13.5" customHeight="1" thickBot="1">
      <c r="A199" s="493" t="s">
        <v>990</v>
      </c>
      <c r="B199" s="494"/>
      <c r="C199" s="494"/>
      <c r="D199" s="494"/>
      <c r="E199" s="494"/>
      <c r="F199" s="494"/>
      <c r="G199" s="494"/>
      <c r="H199" s="494"/>
      <c r="I199" s="494"/>
      <c r="J199" s="494"/>
    </row>
    <row r="200" spans="1:10" ht="22.5">
      <c r="A200" s="262">
        <v>166</v>
      </c>
      <c r="B200" s="337">
        <v>2577176001</v>
      </c>
      <c r="C200" s="81" t="s">
        <v>1119</v>
      </c>
      <c r="D200" s="86" t="s">
        <v>839</v>
      </c>
      <c r="E200" s="44" t="s">
        <v>1800</v>
      </c>
      <c r="F200" s="114" t="s">
        <v>992</v>
      </c>
      <c r="G200" s="67">
        <v>41.47</v>
      </c>
      <c r="H200" s="228">
        <f t="shared" ref="H200:H214" si="42">G200*1.22</f>
        <v>50.593399999999995</v>
      </c>
      <c r="I200" s="256">
        <f t="shared" ref="I200:I214" si="43">J200/1.22</f>
        <v>41.47</v>
      </c>
      <c r="J200" s="49">
        <f t="shared" ref="J200:J214" si="44">H200-(H200*$I$4)</f>
        <v>50.593399999999995</v>
      </c>
    </row>
    <row r="201" spans="1:10" ht="22.5">
      <c r="A201" s="263">
        <v>167</v>
      </c>
      <c r="B201" s="224">
        <v>2577176002</v>
      </c>
      <c r="C201" s="34" t="s">
        <v>1120</v>
      </c>
      <c r="D201" s="88" t="s">
        <v>840</v>
      </c>
      <c r="E201" s="126" t="s">
        <v>1801</v>
      </c>
      <c r="F201" s="126" t="s">
        <v>992</v>
      </c>
      <c r="G201" s="63">
        <v>35.75</v>
      </c>
      <c r="H201" s="228">
        <f t="shared" si="42"/>
        <v>43.615000000000002</v>
      </c>
      <c r="I201" s="256">
        <f t="shared" si="43"/>
        <v>35.75</v>
      </c>
      <c r="J201" s="31">
        <f t="shared" si="44"/>
        <v>43.615000000000002</v>
      </c>
    </row>
    <row r="202" spans="1:10" ht="22.5">
      <c r="A202" s="263">
        <f>(A201)+1</f>
        <v>168</v>
      </c>
      <c r="B202" s="224">
        <v>2577176003</v>
      </c>
      <c r="C202" s="34" t="s">
        <v>1121</v>
      </c>
      <c r="D202" s="88" t="s">
        <v>841</v>
      </c>
      <c r="E202" s="126" t="s">
        <v>1802</v>
      </c>
      <c r="F202" s="126" t="s">
        <v>995</v>
      </c>
      <c r="G202" s="63">
        <v>50.64</v>
      </c>
      <c r="H202" s="228">
        <f t="shared" si="42"/>
        <v>61.780799999999999</v>
      </c>
      <c r="I202" s="256">
        <f t="shared" si="43"/>
        <v>50.64</v>
      </c>
      <c r="J202" s="31">
        <f t="shared" si="44"/>
        <v>61.780799999999999</v>
      </c>
    </row>
    <row r="203" spans="1:10" ht="22.5">
      <c r="A203" s="263">
        <f t="shared" ref="A203:A214" si="45">(A202)+1</f>
        <v>169</v>
      </c>
      <c r="B203" s="224">
        <v>2577176004</v>
      </c>
      <c r="C203" s="34" t="s">
        <v>1122</v>
      </c>
      <c r="D203" s="88" t="s">
        <v>842</v>
      </c>
      <c r="E203" s="126" t="s">
        <v>1803</v>
      </c>
      <c r="F203" s="126" t="s">
        <v>995</v>
      </c>
      <c r="G203" s="63">
        <v>50.6</v>
      </c>
      <c r="H203" s="228">
        <f t="shared" si="42"/>
        <v>61.731999999999999</v>
      </c>
      <c r="I203" s="256">
        <f t="shared" si="43"/>
        <v>50.6</v>
      </c>
      <c r="J203" s="31">
        <f t="shared" si="44"/>
        <v>61.731999999999999</v>
      </c>
    </row>
    <row r="204" spans="1:10">
      <c r="A204" s="263">
        <f t="shared" si="45"/>
        <v>170</v>
      </c>
      <c r="B204" s="224">
        <v>2577176005</v>
      </c>
      <c r="C204" s="34" t="s">
        <v>1123</v>
      </c>
      <c r="D204" s="88" t="s">
        <v>843</v>
      </c>
      <c r="E204" s="126" t="s">
        <v>1804</v>
      </c>
      <c r="F204" s="126" t="s">
        <v>996</v>
      </c>
      <c r="G204" s="63">
        <v>50.6</v>
      </c>
      <c r="H204" s="228">
        <f t="shared" si="42"/>
        <v>61.731999999999999</v>
      </c>
      <c r="I204" s="256">
        <f t="shared" si="43"/>
        <v>50.6</v>
      </c>
      <c r="J204" s="31">
        <f t="shared" si="44"/>
        <v>61.731999999999999</v>
      </c>
    </row>
    <row r="205" spans="1:10">
      <c r="A205" s="263">
        <f t="shared" si="45"/>
        <v>171</v>
      </c>
      <c r="B205" s="224">
        <v>2577176006</v>
      </c>
      <c r="C205" s="34" t="s">
        <v>1124</v>
      </c>
      <c r="D205" s="88" t="s">
        <v>844</v>
      </c>
      <c r="E205" s="14" t="s">
        <v>1805</v>
      </c>
      <c r="F205" s="14" t="s">
        <v>997</v>
      </c>
      <c r="G205" s="63">
        <v>10</v>
      </c>
      <c r="H205" s="228">
        <f t="shared" si="42"/>
        <v>12.2</v>
      </c>
      <c r="I205" s="256">
        <f t="shared" si="43"/>
        <v>10</v>
      </c>
      <c r="J205" s="31">
        <f t="shared" si="44"/>
        <v>12.2</v>
      </c>
    </row>
    <row r="206" spans="1:10">
      <c r="A206" s="263">
        <f t="shared" si="45"/>
        <v>172</v>
      </c>
      <c r="B206" s="224">
        <v>2577176007</v>
      </c>
      <c r="C206" s="34" t="s">
        <v>1125</v>
      </c>
      <c r="D206" s="88" t="s">
        <v>845</v>
      </c>
      <c r="E206" s="14" t="s">
        <v>1806</v>
      </c>
      <c r="F206" s="14" t="s">
        <v>998</v>
      </c>
      <c r="G206" s="63">
        <v>54.20000000000001</v>
      </c>
      <c r="H206" s="228">
        <f t="shared" si="42"/>
        <v>66.124000000000009</v>
      </c>
      <c r="I206" s="256">
        <f t="shared" si="43"/>
        <v>54.20000000000001</v>
      </c>
      <c r="J206" s="31">
        <f t="shared" si="44"/>
        <v>66.124000000000009</v>
      </c>
    </row>
    <row r="207" spans="1:10">
      <c r="A207" s="263">
        <f t="shared" si="45"/>
        <v>173</v>
      </c>
      <c r="B207" s="224">
        <v>2577176008</v>
      </c>
      <c r="C207" s="34" t="s">
        <v>1126</v>
      </c>
      <c r="D207" s="88" t="s">
        <v>846</v>
      </c>
      <c r="E207" s="14" t="s">
        <v>1807</v>
      </c>
      <c r="F207" s="14" t="s">
        <v>993</v>
      </c>
      <c r="G207" s="63">
        <v>11.7</v>
      </c>
      <c r="H207" s="228">
        <f t="shared" si="42"/>
        <v>14.273999999999999</v>
      </c>
      <c r="I207" s="256">
        <f t="shared" si="43"/>
        <v>11.7</v>
      </c>
      <c r="J207" s="31">
        <f t="shared" si="44"/>
        <v>14.273999999999999</v>
      </c>
    </row>
    <row r="208" spans="1:10">
      <c r="A208" s="263">
        <f t="shared" si="45"/>
        <v>174</v>
      </c>
      <c r="B208" s="224">
        <v>2577176009</v>
      </c>
      <c r="C208" s="34" t="s">
        <v>1127</v>
      </c>
      <c r="D208" s="88" t="s">
        <v>847</v>
      </c>
      <c r="E208" s="14" t="s">
        <v>1808</v>
      </c>
      <c r="F208" s="14" t="s">
        <v>999</v>
      </c>
      <c r="G208" s="63">
        <v>18.7</v>
      </c>
      <c r="H208" s="228">
        <f t="shared" si="42"/>
        <v>22.814</v>
      </c>
      <c r="I208" s="256">
        <f t="shared" si="43"/>
        <v>18.7</v>
      </c>
      <c r="J208" s="31">
        <f t="shared" si="44"/>
        <v>22.814</v>
      </c>
    </row>
    <row r="209" spans="1:10">
      <c r="A209" s="263">
        <f t="shared" si="45"/>
        <v>175</v>
      </c>
      <c r="B209" s="224">
        <v>2577176010</v>
      </c>
      <c r="C209" s="34" t="s">
        <v>1128</v>
      </c>
      <c r="D209" s="88" t="s">
        <v>848</v>
      </c>
      <c r="E209" s="14" t="s">
        <v>1809</v>
      </c>
      <c r="F209" s="14" t="s">
        <v>994</v>
      </c>
      <c r="G209" s="63">
        <v>10</v>
      </c>
      <c r="H209" s="228">
        <f t="shared" si="42"/>
        <v>12.2</v>
      </c>
      <c r="I209" s="256">
        <f t="shared" si="43"/>
        <v>10</v>
      </c>
      <c r="J209" s="31">
        <f t="shared" si="44"/>
        <v>12.2</v>
      </c>
    </row>
    <row r="210" spans="1:10">
      <c r="A210" s="263">
        <f t="shared" si="45"/>
        <v>176</v>
      </c>
      <c r="B210" s="224">
        <v>2577176011</v>
      </c>
      <c r="C210" s="34" t="s">
        <v>1129</v>
      </c>
      <c r="D210" s="88" t="s">
        <v>849</v>
      </c>
      <c r="E210" s="14" t="s">
        <v>1810</v>
      </c>
      <c r="F210" s="14" t="s">
        <v>998</v>
      </c>
      <c r="G210" s="63">
        <v>12.5</v>
      </c>
      <c r="H210" s="228">
        <f t="shared" si="42"/>
        <v>15.25</v>
      </c>
      <c r="I210" s="256">
        <f t="shared" si="43"/>
        <v>12.5</v>
      </c>
      <c r="J210" s="31">
        <f t="shared" si="44"/>
        <v>15.25</v>
      </c>
    </row>
    <row r="211" spans="1:10">
      <c r="A211" s="263">
        <f t="shared" si="45"/>
        <v>177</v>
      </c>
      <c r="B211" s="224">
        <v>2577176012</v>
      </c>
      <c r="C211" s="34" t="s">
        <v>1130</v>
      </c>
      <c r="D211" s="88" t="s">
        <v>850</v>
      </c>
      <c r="E211" s="14" t="s">
        <v>1811</v>
      </c>
      <c r="F211" s="14" t="s">
        <v>998</v>
      </c>
      <c r="G211" s="63">
        <v>40</v>
      </c>
      <c r="H211" s="228">
        <f t="shared" si="42"/>
        <v>48.8</v>
      </c>
      <c r="I211" s="256">
        <f t="shared" si="43"/>
        <v>40</v>
      </c>
      <c r="J211" s="31">
        <f t="shared" si="44"/>
        <v>48.8</v>
      </c>
    </row>
    <row r="212" spans="1:10">
      <c r="A212" s="263">
        <f t="shared" si="45"/>
        <v>178</v>
      </c>
      <c r="B212" s="224">
        <v>2577176013</v>
      </c>
      <c r="C212" s="34" t="s">
        <v>1131</v>
      </c>
      <c r="D212" s="88" t="s">
        <v>851</v>
      </c>
      <c r="E212" s="14" t="s">
        <v>1812</v>
      </c>
      <c r="F212" s="14" t="s">
        <v>994</v>
      </c>
      <c r="G212" s="63">
        <v>49</v>
      </c>
      <c r="H212" s="228">
        <f t="shared" si="42"/>
        <v>59.78</v>
      </c>
      <c r="I212" s="256">
        <f t="shared" si="43"/>
        <v>49</v>
      </c>
      <c r="J212" s="31">
        <f t="shared" si="44"/>
        <v>59.78</v>
      </c>
    </row>
    <row r="213" spans="1:10">
      <c r="A213" s="263">
        <f t="shared" si="45"/>
        <v>179</v>
      </c>
      <c r="B213" s="224">
        <v>2577176015</v>
      </c>
      <c r="C213" s="34" t="s">
        <v>1132</v>
      </c>
      <c r="D213" s="88" t="s">
        <v>852</v>
      </c>
      <c r="E213" s="14" t="s">
        <v>1813</v>
      </c>
      <c r="F213" s="14" t="s">
        <v>1000</v>
      </c>
      <c r="G213" s="63">
        <v>15.700000000000001</v>
      </c>
      <c r="H213" s="228">
        <f t="shared" si="42"/>
        <v>19.154</v>
      </c>
      <c r="I213" s="256">
        <f t="shared" si="43"/>
        <v>15.700000000000001</v>
      </c>
      <c r="J213" s="31">
        <f t="shared" si="44"/>
        <v>19.154</v>
      </c>
    </row>
    <row r="214" spans="1:10" ht="23.25" thickBot="1">
      <c r="A214" s="263">
        <f t="shared" si="45"/>
        <v>180</v>
      </c>
      <c r="B214" s="338">
        <v>2577176016</v>
      </c>
      <c r="C214" s="83" t="s">
        <v>1133</v>
      </c>
      <c r="D214" s="90" t="s">
        <v>853</v>
      </c>
      <c r="E214" s="18" t="s">
        <v>1814</v>
      </c>
      <c r="F214" s="18" t="s">
        <v>1001</v>
      </c>
      <c r="G214" s="68">
        <v>19</v>
      </c>
      <c r="H214" s="252">
        <f t="shared" si="42"/>
        <v>23.18</v>
      </c>
      <c r="I214" s="472">
        <f t="shared" si="43"/>
        <v>19</v>
      </c>
      <c r="J214" s="50">
        <f t="shared" si="44"/>
        <v>23.18</v>
      </c>
    </row>
  </sheetData>
  <autoFilter ref="G1:G214"/>
  <mergeCells count="28">
    <mergeCell ref="A97:J97"/>
    <mergeCell ref="I3:J3"/>
    <mergeCell ref="I4:J4"/>
    <mergeCell ref="A8:J8"/>
    <mergeCell ref="A7:J7"/>
    <mergeCell ref="A15:J15"/>
    <mergeCell ref="E5:E6"/>
    <mergeCell ref="A122:J122"/>
    <mergeCell ref="A121:J121"/>
    <mergeCell ref="A120:J120"/>
    <mergeCell ref="A112:J112"/>
    <mergeCell ref="A1:H1"/>
    <mergeCell ref="A4:H4"/>
    <mergeCell ref="A3:H3"/>
    <mergeCell ref="A2:H2"/>
    <mergeCell ref="G5:G6"/>
    <mergeCell ref="D5:D6"/>
    <mergeCell ref="F5:F6"/>
    <mergeCell ref="H5:H6"/>
    <mergeCell ref="A5:A6"/>
    <mergeCell ref="C5:C6"/>
    <mergeCell ref="A91:J91"/>
    <mergeCell ref="A93:J93"/>
    <mergeCell ref="A199:J199"/>
    <mergeCell ref="A192:J192"/>
    <mergeCell ref="A165:J165"/>
    <mergeCell ref="A164:J164"/>
    <mergeCell ref="A150:J150"/>
  </mergeCells>
  <phoneticPr fontId="2" type="noConversion"/>
  <conditionalFormatting sqref="B187">
    <cfRule type="duplicateValues" dxfId="11" priority="14"/>
  </conditionalFormatting>
  <conditionalFormatting sqref="B187:B191">
    <cfRule type="duplicateValues" dxfId="10" priority="12"/>
  </conditionalFormatting>
  <conditionalFormatting sqref="B50">
    <cfRule type="duplicateValues" dxfId="9" priority="11"/>
  </conditionalFormatting>
  <conditionalFormatting sqref="B98:B102">
    <cfRule type="duplicateValues" dxfId="8" priority="9"/>
  </conditionalFormatting>
  <conditionalFormatting sqref="B113:B119">
    <cfRule type="duplicateValues" dxfId="7" priority="8"/>
  </conditionalFormatting>
  <conditionalFormatting sqref="A112">
    <cfRule type="duplicateValues" dxfId="6" priority="7"/>
  </conditionalFormatting>
  <conditionalFormatting sqref="C43:C49 C1:C41 C88:C1048576">
    <cfRule type="duplicateValues" dxfId="5" priority="6"/>
  </conditionalFormatting>
  <conditionalFormatting sqref="B98:B103">
    <cfRule type="duplicateValues" dxfId="4" priority="5"/>
  </conditionalFormatting>
  <conditionalFormatting sqref="C98:C111">
    <cfRule type="duplicateValues" dxfId="3" priority="4"/>
  </conditionalFormatting>
  <conditionalFormatting sqref="B113:B119">
    <cfRule type="duplicateValues" dxfId="2" priority="3"/>
  </conditionalFormatting>
  <conditionalFormatting sqref="C113:C119">
    <cfRule type="duplicateValues" dxfId="1" priority="2"/>
  </conditionalFormatting>
  <conditionalFormatting sqref="C21">
    <cfRule type="duplicateValues" dxfId="0" priority="1"/>
  </conditionalFormatting>
  <pageMargins left="0.39370078740157483" right="0.15748031496062992" top="0.15748031496062992" bottom="0.15748031496062992" header="0" footer="0"/>
  <pageSetup paperSize="9" scale="76" fitToHeight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5"/>
  <sheetViews>
    <sheetView topLeftCell="A49" workbookViewId="0">
      <selection activeCell="Q8" sqref="Q8"/>
    </sheetView>
  </sheetViews>
  <sheetFormatPr defaultRowHeight="12.75"/>
  <cols>
    <col min="1" max="1" width="5.5703125" customWidth="1"/>
    <col min="2" max="2" width="14.5703125" customWidth="1"/>
    <col min="3" max="3" width="17.85546875" customWidth="1"/>
    <col min="4" max="4" width="19.7109375" customWidth="1"/>
    <col min="5" max="5" width="17.85546875" customWidth="1"/>
    <col min="6" max="6" width="12.28515625" customWidth="1"/>
    <col min="7" max="7" width="33.7109375" customWidth="1"/>
    <col min="8" max="8" width="27" customWidth="1"/>
    <col min="9" max="9" width="27.85546875" customWidth="1"/>
    <col min="10" max="10" width="12.28515625" customWidth="1"/>
  </cols>
  <sheetData>
    <row r="1" spans="1:18" ht="30.75" thickBot="1">
      <c r="A1" s="659" t="s">
        <v>46</v>
      </c>
      <c r="B1" s="659"/>
      <c r="C1" s="659">
        <v>0</v>
      </c>
      <c r="D1" s="659">
        <v>0</v>
      </c>
      <c r="E1" s="659"/>
      <c r="F1" s="659">
        <v>0</v>
      </c>
      <c r="G1" s="659">
        <v>0</v>
      </c>
      <c r="H1" s="659">
        <v>0</v>
      </c>
      <c r="I1" s="659">
        <v>0</v>
      </c>
      <c r="J1" s="659">
        <v>0</v>
      </c>
      <c r="K1" s="659">
        <v>0</v>
      </c>
      <c r="L1" s="659">
        <v>0</v>
      </c>
      <c r="M1" s="659">
        <v>0</v>
      </c>
      <c r="N1" s="659">
        <v>0</v>
      </c>
      <c r="O1" s="124"/>
      <c r="Q1" s="124"/>
    </row>
    <row r="2" spans="1:18" ht="19.5" thickBot="1">
      <c r="A2" s="546" t="s">
        <v>639</v>
      </c>
      <c r="B2" s="546"/>
      <c r="C2" s="546">
        <v>0</v>
      </c>
      <c r="D2" s="546">
        <v>0</v>
      </c>
      <c r="E2" s="546"/>
      <c r="F2" s="546">
        <v>0</v>
      </c>
      <c r="G2" s="546">
        <v>0</v>
      </c>
      <c r="H2" s="546">
        <v>0</v>
      </c>
      <c r="I2" s="546">
        <v>0</v>
      </c>
      <c r="J2" s="546">
        <v>0</v>
      </c>
      <c r="K2" s="546">
        <v>0</v>
      </c>
      <c r="L2" s="546">
        <v>0</v>
      </c>
      <c r="M2" s="546">
        <v>0</v>
      </c>
      <c r="N2" s="546">
        <v>0</v>
      </c>
      <c r="O2" s="53"/>
      <c r="Q2" s="508" t="s">
        <v>1256</v>
      </c>
      <c r="R2" s="557"/>
    </row>
    <row r="3" spans="1:18" ht="19.5" thickBot="1">
      <c r="A3" s="53"/>
      <c r="B3" s="406"/>
      <c r="C3" s="53"/>
      <c r="D3" s="53"/>
      <c r="E3" s="53"/>
      <c r="F3" s="53"/>
      <c r="G3" s="682" t="s">
        <v>640</v>
      </c>
      <c r="H3" s="682"/>
      <c r="I3" s="53"/>
      <c r="J3" s="53"/>
      <c r="K3" s="53"/>
      <c r="L3" s="53"/>
      <c r="M3" s="53"/>
      <c r="N3" s="53"/>
      <c r="O3" s="53"/>
      <c r="Q3" s="512">
        <v>0</v>
      </c>
      <c r="R3" s="593"/>
    </row>
    <row r="4" spans="1:18" ht="46.5" customHeight="1">
      <c r="A4" s="678" t="s">
        <v>582</v>
      </c>
      <c r="B4" s="407"/>
      <c r="C4" s="678" t="s">
        <v>752</v>
      </c>
      <c r="D4" s="678" t="s">
        <v>641</v>
      </c>
      <c r="E4" s="678" t="s">
        <v>751</v>
      </c>
      <c r="F4" s="678" t="s">
        <v>646</v>
      </c>
      <c r="G4" s="678" t="s">
        <v>647</v>
      </c>
      <c r="H4" s="678" t="s">
        <v>643</v>
      </c>
      <c r="I4" s="678" t="s">
        <v>644</v>
      </c>
      <c r="J4" s="679" t="s">
        <v>645</v>
      </c>
      <c r="K4" s="680"/>
      <c r="L4" s="680"/>
      <c r="M4" s="680"/>
      <c r="N4" s="681"/>
      <c r="O4" s="678" t="s">
        <v>1260</v>
      </c>
      <c r="P4" s="678" t="s">
        <v>642</v>
      </c>
      <c r="Q4" s="678" t="s">
        <v>1261</v>
      </c>
      <c r="R4" s="678" t="s">
        <v>1262</v>
      </c>
    </row>
    <row r="5" spans="1:18" ht="46.5" customHeight="1">
      <c r="A5" s="678">
        <v>0</v>
      </c>
      <c r="B5" s="407"/>
      <c r="C5" s="678"/>
      <c r="D5" s="678">
        <v>0</v>
      </c>
      <c r="E5" s="678">
        <v>0</v>
      </c>
      <c r="F5" s="678">
        <v>0</v>
      </c>
      <c r="G5" s="678">
        <v>0</v>
      </c>
      <c r="H5" s="678">
        <v>0</v>
      </c>
      <c r="I5" s="678">
        <v>0</v>
      </c>
      <c r="J5" s="58" t="s">
        <v>648</v>
      </c>
      <c r="K5" s="58" t="s">
        <v>649</v>
      </c>
      <c r="L5" s="58" t="s">
        <v>650</v>
      </c>
      <c r="M5" s="58" t="s">
        <v>651</v>
      </c>
      <c r="N5" s="58" t="s">
        <v>652</v>
      </c>
      <c r="O5" s="678">
        <v>0</v>
      </c>
      <c r="P5" s="678">
        <v>0</v>
      </c>
      <c r="Q5" s="678">
        <v>0</v>
      </c>
      <c r="R5" s="678">
        <v>0</v>
      </c>
    </row>
    <row r="6" spans="1:18" ht="46.5" customHeight="1">
      <c r="A6" s="59">
        <v>1</v>
      </c>
      <c r="B6" s="59">
        <v>2571250100</v>
      </c>
      <c r="C6" s="59" t="s">
        <v>654</v>
      </c>
      <c r="D6" s="59" t="s">
        <v>653</v>
      </c>
      <c r="E6" s="59" t="s">
        <v>655</v>
      </c>
      <c r="F6" s="47" t="s">
        <v>656</v>
      </c>
      <c r="G6" s="47" t="s">
        <v>657</v>
      </c>
      <c r="H6" s="60"/>
      <c r="I6" s="47"/>
      <c r="J6" s="47">
        <v>205</v>
      </c>
      <c r="K6" s="47">
        <v>50</v>
      </c>
      <c r="L6" s="47">
        <v>55</v>
      </c>
      <c r="M6" s="47">
        <v>5.2</v>
      </c>
      <c r="N6" s="47">
        <v>20</v>
      </c>
      <c r="O6" s="47">
        <v>1439.7</v>
      </c>
      <c r="P6" s="59">
        <f>ROUND(O6*1.22,2)</f>
        <v>1756.43</v>
      </c>
      <c r="Q6" s="47">
        <f>ROUND(R6/1.22,2)</f>
        <v>1439.7</v>
      </c>
      <c r="R6" s="59">
        <f>P6-(P6*$Q$3)</f>
        <v>1756.43</v>
      </c>
    </row>
    <row r="7" spans="1:18" ht="46.5" customHeight="1">
      <c r="A7" s="59">
        <f>A6+1</f>
        <v>2</v>
      </c>
      <c r="B7" s="59">
        <v>2571250004</v>
      </c>
      <c r="C7" s="59" t="s">
        <v>658</v>
      </c>
      <c r="D7" s="59" t="s">
        <v>653</v>
      </c>
      <c r="E7" s="59" t="s">
        <v>659</v>
      </c>
      <c r="F7" s="47" t="s">
        <v>656</v>
      </c>
      <c r="G7" s="47" t="s">
        <v>660</v>
      </c>
      <c r="H7" s="47"/>
      <c r="I7" s="47"/>
      <c r="J7" s="47">
        <v>285</v>
      </c>
      <c r="K7" s="47">
        <v>210</v>
      </c>
      <c r="L7" s="47">
        <v>210</v>
      </c>
      <c r="M7" s="47">
        <v>4</v>
      </c>
      <c r="N7" s="47">
        <v>42</v>
      </c>
      <c r="O7" s="47">
        <v>1956.8</v>
      </c>
      <c r="P7" s="59">
        <f t="shared" ref="P7:P51" si="0">ROUND(O7*1.22,2)</f>
        <v>2387.3000000000002</v>
      </c>
      <c r="Q7" s="47">
        <f t="shared" ref="Q7:Q51" si="1">ROUND(R7/1.22,2)</f>
        <v>1956.8</v>
      </c>
      <c r="R7" s="59">
        <f t="shared" ref="R7:R51" si="2">P7-(P7*$Q$3)</f>
        <v>2387.3000000000002</v>
      </c>
    </row>
    <row r="8" spans="1:18" ht="46.5" customHeight="1">
      <c r="A8" s="59">
        <f t="shared" ref="A8:A51" si="3">A7+1</f>
        <v>3</v>
      </c>
      <c r="B8" s="59">
        <v>2571250401</v>
      </c>
      <c r="C8" s="61" t="s">
        <v>661</v>
      </c>
      <c r="D8" s="59" t="s">
        <v>653</v>
      </c>
      <c r="E8" s="61" t="s">
        <v>659</v>
      </c>
      <c r="F8" s="47" t="s">
        <v>656</v>
      </c>
      <c r="G8" s="47" t="s">
        <v>662</v>
      </c>
      <c r="H8" s="47"/>
      <c r="I8" s="47"/>
      <c r="J8" s="47">
        <v>285</v>
      </c>
      <c r="K8" s="47">
        <v>210</v>
      </c>
      <c r="L8" s="47">
        <v>210</v>
      </c>
      <c r="M8" s="47">
        <v>4</v>
      </c>
      <c r="N8" s="47">
        <v>42</v>
      </c>
      <c r="O8" s="47">
        <v>1956.8</v>
      </c>
      <c r="P8" s="59">
        <f t="shared" si="0"/>
        <v>2387.3000000000002</v>
      </c>
      <c r="Q8" s="47">
        <f t="shared" si="1"/>
        <v>1956.8</v>
      </c>
      <c r="R8" s="59">
        <f t="shared" si="2"/>
        <v>2387.3000000000002</v>
      </c>
    </row>
    <row r="9" spans="1:18" ht="46.5" customHeight="1">
      <c r="A9" s="59">
        <f t="shared" si="3"/>
        <v>4</v>
      </c>
      <c r="B9" s="59">
        <v>2571250008</v>
      </c>
      <c r="C9" s="61" t="s">
        <v>663</v>
      </c>
      <c r="D9" s="59" t="s">
        <v>653</v>
      </c>
      <c r="E9" s="61" t="s">
        <v>664</v>
      </c>
      <c r="F9" s="47" t="s">
        <v>656</v>
      </c>
      <c r="G9" s="47" t="s">
        <v>665</v>
      </c>
      <c r="H9" s="47"/>
      <c r="I9" s="47"/>
      <c r="J9" s="47">
        <v>180</v>
      </c>
      <c r="K9" s="47">
        <v>125</v>
      </c>
      <c r="L9" s="47">
        <v>125</v>
      </c>
      <c r="M9" s="47">
        <v>3.3</v>
      </c>
      <c r="N9" s="47">
        <v>50</v>
      </c>
      <c r="O9" s="47">
        <v>576.30000000000007</v>
      </c>
      <c r="P9" s="59">
        <f t="shared" si="0"/>
        <v>703.09</v>
      </c>
      <c r="Q9" s="47">
        <f t="shared" si="1"/>
        <v>576.29999999999995</v>
      </c>
      <c r="R9" s="59">
        <f t="shared" si="2"/>
        <v>703.09</v>
      </c>
    </row>
    <row r="10" spans="1:18" ht="46.5" customHeight="1">
      <c r="A10" s="59">
        <f t="shared" si="3"/>
        <v>5</v>
      </c>
      <c r="B10" s="59">
        <v>2571270004</v>
      </c>
      <c r="C10" s="61" t="s">
        <v>667</v>
      </c>
      <c r="D10" s="59" t="s">
        <v>666</v>
      </c>
      <c r="E10" s="61" t="s">
        <v>668</v>
      </c>
      <c r="F10" s="47" t="s">
        <v>656</v>
      </c>
      <c r="G10" s="47" t="s">
        <v>670</v>
      </c>
      <c r="H10" s="47"/>
      <c r="I10" s="47" t="s">
        <v>669</v>
      </c>
      <c r="J10" s="47">
        <v>214</v>
      </c>
      <c r="K10" s="47">
        <v>150</v>
      </c>
      <c r="L10" s="47" t="s">
        <v>669</v>
      </c>
      <c r="M10" s="47">
        <v>3</v>
      </c>
      <c r="N10" s="47" t="s">
        <v>669</v>
      </c>
      <c r="O10" s="47">
        <v>721.5</v>
      </c>
      <c r="P10" s="59">
        <f t="shared" si="0"/>
        <v>880.23</v>
      </c>
      <c r="Q10" s="47">
        <f t="shared" si="1"/>
        <v>721.5</v>
      </c>
      <c r="R10" s="59">
        <f t="shared" si="2"/>
        <v>880.23</v>
      </c>
    </row>
    <row r="11" spans="1:18" ht="46.5" customHeight="1">
      <c r="A11" s="59">
        <f t="shared" si="3"/>
        <v>6</v>
      </c>
      <c r="B11" s="59">
        <v>2571270037</v>
      </c>
      <c r="C11" s="61" t="s">
        <v>672</v>
      </c>
      <c r="D11" s="59" t="s">
        <v>671</v>
      </c>
      <c r="E11" s="61" t="s">
        <v>673</v>
      </c>
      <c r="F11" s="47" t="s">
        <v>656</v>
      </c>
      <c r="G11" s="47" t="s">
        <v>674</v>
      </c>
      <c r="H11" s="47"/>
      <c r="I11" s="47" t="s">
        <v>669</v>
      </c>
      <c r="J11" s="47">
        <v>288</v>
      </c>
      <c r="K11" s="47">
        <v>222</v>
      </c>
      <c r="L11" s="47" t="s">
        <v>669</v>
      </c>
      <c r="M11" s="47">
        <v>4</v>
      </c>
      <c r="N11" s="47" t="s">
        <v>669</v>
      </c>
      <c r="O11" s="47">
        <v>2898</v>
      </c>
      <c r="P11" s="59">
        <f t="shared" si="0"/>
        <v>3535.56</v>
      </c>
      <c r="Q11" s="47">
        <f t="shared" si="1"/>
        <v>2898</v>
      </c>
      <c r="R11" s="59">
        <f t="shared" si="2"/>
        <v>3535.56</v>
      </c>
    </row>
    <row r="12" spans="1:18" ht="46.5" customHeight="1">
      <c r="A12" s="59">
        <f t="shared" si="3"/>
        <v>7</v>
      </c>
      <c r="B12" s="59">
        <v>2571270039</v>
      </c>
      <c r="C12" s="61" t="s">
        <v>676</v>
      </c>
      <c r="D12" s="59" t="s">
        <v>675</v>
      </c>
      <c r="E12" s="61" t="s">
        <v>677</v>
      </c>
      <c r="F12" s="47" t="s">
        <v>656</v>
      </c>
      <c r="G12" s="47" t="s">
        <v>674</v>
      </c>
      <c r="H12" s="47"/>
      <c r="I12" s="47" t="s">
        <v>669</v>
      </c>
      <c r="J12" s="47">
        <v>288</v>
      </c>
      <c r="K12" s="47">
        <v>222</v>
      </c>
      <c r="L12" s="47" t="s">
        <v>669</v>
      </c>
      <c r="M12" s="47">
        <v>4</v>
      </c>
      <c r="N12" s="47" t="s">
        <v>669</v>
      </c>
      <c r="O12" s="47">
        <v>3302.1</v>
      </c>
      <c r="P12" s="59">
        <f t="shared" si="0"/>
        <v>4028.56</v>
      </c>
      <c r="Q12" s="47">
        <f t="shared" si="1"/>
        <v>3302.1</v>
      </c>
      <c r="R12" s="59">
        <f t="shared" si="2"/>
        <v>4028.56</v>
      </c>
    </row>
    <row r="13" spans="1:18" ht="46.5" customHeight="1">
      <c r="A13" s="59">
        <f t="shared" si="3"/>
        <v>8</v>
      </c>
      <c r="B13" s="59">
        <v>2571270040</v>
      </c>
      <c r="C13" s="61" t="s">
        <v>679</v>
      </c>
      <c r="D13" s="59" t="s">
        <v>678</v>
      </c>
      <c r="E13" s="61" t="s">
        <v>680</v>
      </c>
      <c r="F13" s="47" t="s">
        <v>656</v>
      </c>
      <c r="G13" s="47" t="s">
        <v>681</v>
      </c>
      <c r="H13" s="47"/>
      <c r="I13" s="47" t="s">
        <v>669</v>
      </c>
      <c r="J13" s="47">
        <v>350</v>
      </c>
      <c r="K13" s="47">
        <v>222</v>
      </c>
      <c r="L13" s="47" t="s">
        <v>669</v>
      </c>
      <c r="M13" s="47">
        <v>4</v>
      </c>
      <c r="N13" s="47" t="s">
        <v>669</v>
      </c>
      <c r="O13" s="47">
        <v>3126.7</v>
      </c>
      <c r="P13" s="59">
        <f t="shared" si="0"/>
        <v>3814.57</v>
      </c>
      <c r="Q13" s="47">
        <f t="shared" si="1"/>
        <v>3126.7</v>
      </c>
      <c r="R13" s="59">
        <f t="shared" si="2"/>
        <v>3814.57</v>
      </c>
    </row>
    <row r="14" spans="1:18" ht="46.5" customHeight="1">
      <c r="A14" s="59">
        <f t="shared" si="3"/>
        <v>9</v>
      </c>
      <c r="B14" s="59">
        <v>2571250002</v>
      </c>
      <c r="C14" s="61" t="s">
        <v>682</v>
      </c>
      <c r="D14" s="59" t="s">
        <v>653</v>
      </c>
      <c r="E14" s="61" t="s">
        <v>683</v>
      </c>
      <c r="F14" s="47" t="s">
        <v>684</v>
      </c>
      <c r="G14" s="47" t="s">
        <v>685</v>
      </c>
      <c r="H14" s="47"/>
      <c r="I14" s="47"/>
      <c r="J14" s="47">
        <v>585</v>
      </c>
      <c r="K14" s="47">
        <v>398</v>
      </c>
      <c r="L14" s="47">
        <v>400</v>
      </c>
      <c r="M14" s="47">
        <v>5</v>
      </c>
      <c r="N14" s="47">
        <v>80</v>
      </c>
      <c r="O14" s="47">
        <v>12291</v>
      </c>
      <c r="P14" s="59">
        <f t="shared" si="0"/>
        <v>14995.02</v>
      </c>
      <c r="Q14" s="47">
        <f t="shared" si="1"/>
        <v>12291</v>
      </c>
      <c r="R14" s="59">
        <f t="shared" si="2"/>
        <v>14995.02</v>
      </c>
    </row>
    <row r="15" spans="1:18" ht="46.5" customHeight="1">
      <c r="A15" s="59">
        <f t="shared" si="3"/>
        <v>10</v>
      </c>
      <c r="B15" s="59">
        <v>2571250016</v>
      </c>
      <c r="C15" s="61" t="s">
        <v>686</v>
      </c>
      <c r="D15" s="59" t="s">
        <v>653</v>
      </c>
      <c r="E15" s="61" t="s">
        <v>669</v>
      </c>
      <c r="F15" s="47" t="s">
        <v>684</v>
      </c>
      <c r="G15" s="47"/>
      <c r="H15" s="47"/>
      <c r="I15" s="47"/>
      <c r="J15" s="47">
        <v>425</v>
      </c>
      <c r="K15" s="47">
        <v>360.5</v>
      </c>
      <c r="L15" s="47">
        <v>365</v>
      </c>
      <c r="M15" s="47">
        <v>5</v>
      </c>
      <c r="N15" s="47">
        <v>73</v>
      </c>
      <c r="O15" s="47">
        <v>5375.1</v>
      </c>
      <c r="P15" s="59">
        <f t="shared" si="0"/>
        <v>6557.62</v>
      </c>
      <c r="Q15" s="47">
        <f t="shared" si="1"/>
        <v>5375.1</v>
      </c>
      <c r="R15" s="59">
        <f t="shared" si="2"/>
        <v>6557.62</v>
      </c>
    </row>
    <row r="16" spans="1:18" ht="46.5" customHeight="1">
      <c r="A16" s="59">
        <f t="shared" si="3"/>
        <v>11</v>
      </c>
      <c r="B16" s="59">
        <v>2571250023</v>
      </c>
      <c r="C16" s="61" t="s">
        <v>687</v>
      </c>
      <c r="D16" s="59" t="s">
        <v>653</v>
      </c>
      <c r="E16" s="61" t="s">
        <v>669</v>
      </c>
      <c r="F16" s="47" t="s">
        <v>684</v>
      </c>
      <c r="G16" s="47"/>
      <c r="H16" s="47"/>
      <c r="I16" s="47"/>
      <c r="J16" s="47">
        <v>265</v>
      </c>
      <c r="K16" s="47">
        <v>185.5</v>
      </c>
      <c r="L16" s="47">
        <v>190</v>
      </c>
      <c r="M16" s="47">
        <v>4</v>
      </c>
      <c r="N16" s="47">
        <v>38</v>
      </c>
      <c r="O16" s="47">
        <v>2148.6</v>
      </c>
      <c r="P16" s="59">
        <f t="shared" si="0"/>
        <v>2621.29</v>
      </c>
      <c r="Q16" s="47">
        <f t="shared" si="1"/>
        <v>2148.6</v>
      </c>
      <c r="R16" s="59">
        <f t="shared" si="2"/>
        <v>2621.29</v>
      </c>
    </row>
    <row r="17" spans="1:18" ht="46.5" customHeight="1">
      <c r="A17" s="59">
        <f t="shared" si="3"/>
        <v>12</v>
      </c>
      <c r="B17" s="59">
        <v>2571250024</v>
      </c>
      <c r="C17" s="61" t="s">
        <v>688</v>
      </c>
      <c r="D17" s="59" t="s">
        <v>653</v>
      </c>
      <c r="E17" s="61" t="s">
        <v>689</v>
      </c>
      <c r="F17" s="47" t="s">
        <v>690</v>
      </c>
      <c r="G17" s="47" t="s">
        <v>691</v>
      </c>
      <c r="H17" s="47"/>
      <c r="I17" s="47"/>
      <c r="J17" s="47">
        <v>424</v>
      </c>
      <c r="K17" s="47">
        <v>308</v>
      </c>
      <c r="L17" s="47">
        <v>310</v>
      </c>
      <c r="M17" s="47">
        <v>5</v>
      </c>
      <c r="N17" s="47">
        <v>62</v>
      </c>
      <c r="O17" s="47">
        <v>5634.8</v>
      </c>
      <c r="P17" s="59">
        <f t="shared" si="0"/>
        <v>6874.46</v>
      </c>
      <c r="Q17" s="47">
        <f t="shared" si="1"/>
        <v>5634.8</v>
      </c>
      <c r="R17" s="59">
        <f t="shared" si="2"/>
        <v>6874.46</v>
      </c>
    </row>
    <row r="18" spans="1:18" ht="46.5" customHeight="1">
      <c r="A18" s="59">
        <f t="shared" si="3"/>
        <v>13</v>
      </c>
      <c r="B18" s="59">
        <v>2571250017</v>
      </c>
      <c r="C18" s="61" t="s">
        <v>692</v>
      </c>
      <c r="D18" s="59" t="s">
        <v>653</v>
      </c>
      <c r="E18" s="61" t="s">
        <v>693</v>
      </c>
      <c r="F18" s="47" t="s">
        <v>694</v>
      </c>
      <c r="G18" s="47" t="s">
        <v>695</v>
      </c>
      <c r="H18" s="62"/>
      <c r="I18" s="47"/>
      <c r="J18" s="47">
        <v>285</v>
      </c>
      <c r="K18" s="47">
        <v>103.4</v>
      </c>
      <c r="L18" s="47">
        <v>104</v>
      </c>
      <c r="M18" s="47">
        <v>4.4000000000000004</v>
      </c>
      <c r="N18" s="47">
        <v>35</v>
      </c>
      <c r="O18" s="47">
        <v>2255.6</v>
      </c>
      <c r="P18" s="59">
        <f t="shared" si="0"/>
        <v>2751.83</v>
      </c>
      <c r="Q18" s="47">
        <f t="shared" si="1"/>
        <v>2255.6</v>
      </c>
      <c r="R18" s="59">
        <f t="shared" si="2"/>
        <v>2751.83</v>
      </c>
    </row>
    <row r="19" spans="1:18" ht="46.5" customHeight="1">
      <c r="A19" s="59">
        <f t="shared" si="3"/>
        <v>14</v>
      </c>
      <c r="B19" s="59">
        <v>2571250019</v>
      </c>
      <c r="C19" s="61" t="s">
        <v>696</v>
      </c>
      <c r="D19" s="59" t="s">
        <v>653</v>
      </c>
      <c r="E19" s="61" t="s">
        <v>697</v>
      </c>
      <c r="F19" s="47" t="s">
        <v>694</v>
      </c>
      <c r="G19" s="47"/>
      <c r="H19" s="62"/>
      <c r="I19" s="47"/>
      <c r="J19" s="47">
        <v>222</v>
      </c>
      <c r="K19" s="47">
        <v>76</v>
      </c>
      <c r="L19" s="47">
        <v>76</v>
      </c>
      <c r="M19" s="47">
        <v>4</v>
      </c>
      <c r="N19" s="47">
        <v>38</v>
      </c>
      <c r="O19" s="47">
        <v>1780.5</v>
      </c>
      <c r="P19" s="59">
        <f t="shared" si="0"/>
        <v>2172.21</v>
      </c>
      <c r="Q19" s="47">
        <f t="shared" si="1"/>
        <v>1780.5</v>
      </c>
      <c r="R19" s="59">
        <f t="shared" si="2"/>
        <v>2172.21</v>
      </c>
    </row>
    <row r="20" spans="1:18" ht="46.5" customHeight="1">
      <c r="A20" s="59">
        <f t="shared" si="3"/>
        <v>15</v>
      </c>
      <c r="B20" s="59">
        <v>2571251901</v>
      </c>
      <c r="C20" s="61" t="s">
        <v>698</v>
      </c>
      <c r="D20" s="59" t="s">
        <v>653</v>
      </c>
      <c r="E20" s="61" t="s">
        <v>697</v>
      </c>
      <c r="F20" s="47" t="s">
        <v>694</v>
      </c>
      <c r="G20" s="47"/>
      <c r="H20" s="62"/>
      <c r="I20" s="47"/>
      <c r="J20" s="47">
        <v>222</v>
      </c>
      <c r="K20" s="47">
        <v>76</v>
      </c>
      <c r="L20" s="47">
        <v>76</v>
      </c>
      <c r="M20" s="47">
        <v>4</v>
      </c>
      <c r="N20" s="47">
        <v>38</v>
      </c>
      <c r="O20" s="47">
        <v>2469.2999999999997</v>
      </c>
      <c r="P20" s="59">
        <f t="shared" si="0"/>
        <v>3012.55</v>
      </c>
      <c r="Q20" s="47">
        <f t="shared" si="1"/>
        <v>2469.3000000000002</v>
      </c>
      <c r="R20" s="59">
        <f t="shared" si="2"/>
        <v>3012.55</v>
      </c>
    </row>
    <row r="21" spans="1:18" ht="46.5" customHeight="1">
      <c r="A21" s="59">
        <f t="shared" si="3"/>
        <v>16</v>
      </c>
      <c r="B21" s="59">
        <v>2571250025</v>
      </c>
      <c r="C21" s="61" t="s">
        <v>699</v>
      </c>
      <c r="D21" s="59" t="s">
        <v>653</v>
      </c>
      <c r="E21" s="61" t="s">
        <v>700</v>
      </c>
      <c r="F21" s="47" t="s">
        <v>694</v>
      </c>
      <c r="G21" s="47" t="s">
        <v>701</v>
      </c>
      <c r="H21" s="62"/>
      <c r="I21" s="47"/>
      <c r="J21" s="47">
        <v>130</v>
      </c>
      <c r="K21" s="47">
        <v>61</v>
      </c>
      <c r="L21" s="47">
        <v>64.680000000000007</v>
      </c>
      <c r="M21" s="47">
        <v>2.5</v>
      </c>
      <c r="N21" s="47">
        <v>31</v>
      </c>
      <c r="O21" s="47">
        <v>574.6</v>
      </c>
      <c r="P21" s="59">
        <f t="shared" si="0"/>
        <v>701.01</v>
      </c>
      <c r="Q21" s="47">
        <f t="shared" si="1"/>
        <v>574.6</v>
      </c>
      <c r="R21" s="59">
        <f t="shared" si="2"/>
        <v>701.01</v>
      </c>
    </row>
    <row r="22" spans="1:18" ht="46.5" customHeight="1">
      <c r="A22" s="59">
        <f t="shared" si="3"/>
        <v>17</v>
      </c>
      <c r="B22" s="61">
        <v>2571270071</v>
      </c>
      <c r="C22" s="61" t="s">
        <v>702</v>
      </c>
      <c r="D22" s="59" t="s">
        <v>666</v>
      </c>
      <c r="E22" s="61" t="s">
        <v>703</v>
      </c>
      <c r="F22" s="47" t="s">
        <v>694</v>
      </c>
      <c r="G22" s="47" t="s">
        <v>704</v>
      </c>
      <c r="H22" s="47"/>
      <c r="I22" s="47" t="s">
        <v>669</v>
      </c>
      <c r="J22" s="47">
        <v>310</v>
      </c>
      <c r="K22" s="47">
        <v>224</v>
      </c>
      <c r="L22" s="47">
        <v>300</v>
      </c>
      <c r="M22" s="47">
        <v>10</v>
      </c>
      <c r="N22" s="47">
        <v>60</v>
      </c>
      <c r="O22" s="47">
        <v>5010.3</v>
      </c>
      <c r="P22" s="59">
        <f t="shared" si="0"/>
        <v>6112.57</v>
      </c>
      <c r="Q22" s="47">
        <f t="shared" si="1"/>
        <v>5010.3</v>
      </c>
      <c r="R22" s="59">
        <f t="shared" si="2"/>
        <v>6112.57</v>
      </c>
    </row>
    <row r="23" spans="1:18" ht="46.5" customHeight="1">
      <c r="A23" s="59">
        <f t="shared" si="3"/>
        <v>18</v>
      </c>
      <c r="B23" s="59">
        <v>2571270008</v>
      </c>
      <c r="C23" s="61" t="s">
        <v>705</v>
      </c>
      <c r="D23" s="59" t="s">
        <v>666</v>
      </c>
      <c r="E23" s="61" t="s">
        <v>706</v>
      </c>
      <c r="F23" s="47" t="s">
        <v>694</v>
      </c>
      <c r="G23" s="47" t="s">
        <v>695</v>
      </c>
      <c r="H23" s="62"/>
      <c r="I23" s="47" t="s">
        <v>669</v>
      </c>
      <c r="J23" s="47">
        <v>310</v>
      </c>
      <c r="K23" s="47">
        <v>224</v>
      </c>
      <c r="L23" s="47">
        <v>300</v>
      </c>
      <c r="M23" s="47">
        <v>3</v>
      </c>
      <c r="N23" s="47">
        <v>60</v>
      </c>
      <c r="O23" s="47">
        <v>1007.5999999999999</v>
      </c>
      <c r="P23" s="59">
        <f t="shared" si="0"/>
        <v>1229.27</v>
      </c>
      <c r="Q23" s="47">
        <f t="shared" si="1"/>
        <v>1007.6</v>
      </c>
      <c r="R23" s="59">
        <f t="shared" si="2"/>
        <v>1229.27</v>
      </c>
    </row>
    <row r="24" spans="1:18" ht="46.5" customHeight="1">
      <c r="A24" s="59">
        <f t="shared" si="3"/>
        <v>19</v>
      </c>
      <c r="B24" s="59">
        <v>2571270010</v>
      </c>
      <c r="C24" s="61" t="s">
        <v>707</v>
      </c>
      <c r="D24" s="59" t="s">
        <v>666</v>
      </c>
      <c r="E24" s="61" t="s">
        <v>697</v>
      </c>
      <c r="F24" s="47" t="s">
        <v>694</v>
      </c>
      <c r="G24" s="47"/>
      <c r="H24" s="47"/>
      <c r="I24" s="47" t="s">
        <v>669</v>
      </c>
      <c r="J24" s="47">
        <v>231</v>
      </c>
      <c r="K24" s="47">
        <v>150</v>
      </c>
      <c r="L24" s="47" t="s">
        <v>669</v>
      </c>
      <c r="M24" s="47">
        <v>3</v>
      </c>
      <c r="N24" s="47">
        <v>8</v>
      </c>
      <c r="O24" s="47">
        <v>897.5</v>
      </c>
      <c r="P24" s="59">
        <f t="shared" si="0"/>
        <v>1094.95</v>
      </c>
      <c r="Q24" s="47">
        <f t="shared" si="1"/>
        <v>897.5</v>
      </c>
      <c r="R24" s="59">
        <f t="shared" si="2"/>
        <v>1094.95</v>
      </c>
    </row>
    <row r="25" spans="1:18" ht="46.5" customHeight="1">
      <c r="A25" s="59">
        <f t="shared" si="3"/>
        <v>20</v>
      </c>
      <c r="B25" s="59">
        <v>2571270012</v>
      </c>
      <c r="C25" s="61" t="s">
        <v>708</v>
      </c>
      <c r="D25" s="59" t="s">
        <v>666</v>
      </c>
      <c r="E25" s="61" t="s">
        <v>697</v>
      </c>
      <c r="F25" s="47" t="s">
        <v>694</v>
      </c>
      <c r="G25" s="47"/>
      <c r="H25" s="47"/>
      <c r="I25" s="47" t="s">
        <v>669</v>
      </c>
      <c r="J25" s="47">
        <v>231</v>
      </c>
      <c r="K25" s="47">
        <v>150</v>
      </c>
      <c r="L25" s="47" t="s">
        <v>669</v>
      </c>
      <c r="M25" s="47">
        <v>7</v>
      </c>
      <c r="N25" s="47">
        <v>8</v>
      </c>
      <c r="O25" s="47">
        <v>2494.1999999999998</v>
      </c>
      <c r="P25" s="59">
        <f t="shared" si="0"/>
        <v>3042.92</v>
      </c>
      <c r="Q25" s="47">
        <f t="shared" si="1"/>
        <v>2494.1999999999998</v>
      </c>
      <c r="R25" s="59">
        <f t="shared" si="2"/>
        <v>3042.92</v>
      </c>
    </row>
    <row r="26" spans="1:18" ht="46.5" customHeight="1">
      <c r="A26" s="59">
        <f t="shared" si="3"/>
        <v>21</v>
      </c>
      <c r="B26" s="59">
        <v>2571271002</v>
      </c>
      <c r="C26" s="61" t="s">
        <v>709</v>
      </c>
      <c r="D26" s="59" t="s">
        <v>666</v>
      </c>
      <c r="E26" s="61" t="s">
        <v>697</v>
      </c>
      <c r="F26" s="47" t="s">
        <v>694</v>
      </c>
      <c r="G26" s="47"/>
      <c r="H26" s="47"/>
      <c r="I26" s="47" t="s">
        <v>669</v>
      </c>
      <c r="J26" s="47">
        <v>231</v>
      </c>
      <c r="K26" s="47">
        <v>150</v>
      </c>
      <c r="L26" s="47" t="s">
        <v>669</v>
      </c>
      <c r="M26" s="47">
        <v>3.5</v>
      </c>
      <c r="N26" s="47">
        <v>8</v>
      </c>
      <c r="O26" s="47">
        <v>1531.3999999999999</v>
      </c>
      <c r="P26" s="59">
        <f t="shared" si="0"/>
        <v>1868.31</v>
      </c>
      <c r="Q26" s="47">
        <f t="shared" si="1"/>
        <v>1531.4</v>
      </c>
      <c r="R26" s="59">
        <f t="shared" si="2"/>
        <v>1868.31</v>
      </c>
    </row>
    <row r="27" spans="1:18" ht="46.5" customHeight="1">
      <c r="A27" s="59">
        <f t="shared" si="3"/>
        <v>22</v>
      </c>
      <c r="B27" s="59">
        <v>2571270015</v>
      </c>
      <c r="C27" s="61" t="s">
        <v>710</v>
      </c>
      <c r="D27" s="59" t="s">
        <v>666</v>
      </c>
      <c r="E27" s="61" t="s">
        <v>711</v>
      </c>
      <c r="F27" s="47" t="s">
        <v>694</v>
      </c>
      <c r="G27" s="47" t="s">
        <v>701</v>
      </c>
      <c r="H27" s="62"/>
      <c r="I27" s="47" t="s">
        <v>669</v>
      </c>
      <c r="J27" s="47">
        <v>139.4</v>
      </c>
      <c r="K27" s="47">
        <v>67</v>
      </c>
      <c r="L27" s="47">
        <v>133.91</v>
      </c>
      <c r="M27" s="47">
        <v>2.5</v>
      </c>
      <c r="N27" s="47">
        <v>45</v>
      </c>
      <c r="O27" s="47">
        <v>429.3</v>
      </c>
      <c r="P27" s="59">
        <f t="shared" si="0"/>
        <v>523.75</v>
      </c>
      <c r="Q27" s="47">
        <f t="shared" si="1"/>
        <v>429.3</v>
      </c>
      <c r="R27" s="59">
        <f t="shared" si="2"/>
        <v>523.75</v>
      </c>
    </row>
    <row r="28" spans="1:18" ht="46.5" customHeight="1">
      <c r="A28" s="59">
        <f t="shared" si="3"/>
        <v>23</v>
      </c>
      <c r="B28" s="59">
        <v>2571270151</v>
      </c>
      <c r="C28" s="61" t="s">
        <v>712</v>
      </c>
      <c r="D28" s="59" t="s">
        <v>666</v>
      </c>
      <c r="E28" s="61" t="s">
        <v>713</v>
      </c>
      <c r="F28" s="47" t="s">
        <v>694</v>
      </c>
      <c r="G28" s="47" t="s">
        <v>701</v>
      </c>
      <c r="H28" s="62"/>
      <c r="I28" s="47" t="s">
        <v>669</v>
      </c>
      <c r="J28" s="47">
        <v>139.4</v>
      </c>
      <c r="K28" s="47">
        <v>67</v>
      </c>
      <c r="L28" s="47">
        <v>133.91</v>
      </c>
      <c r="M28" s="47">
        <v>5</v>
      </c>
      <c r="N28" s="47">
        <v>45</v>
      </c>
      <c r="O28" s="47">
        <v>1027.8</v>
      </c>
      <c r="P28" s="59">
        <f t="shared" si="0"/>
        <v>1253.92</v>
      </c>
      <c r="Q28" s="47">
        <f t="shared" si="1"/>
        <v>1027.8</v>
      </c>
      <c r="R28" s="59">
        <f t="shared" si="2"/>
        <v>1253.92</v>
      </c>
    </row>
    <row r="29" spans="1:18" ht="46.5" customHeight="1">
      <c r="A29" s="59">
        <f t="shared" si="3"/>
        <v>24</v>
      </c>
      <c r="B29" s="59">
        <v>2571250013</v>
      </c>
      <c r="C29" s="61" t="s">
        <v>714</v>
      </c>
      <c r="D29" s="59" t="s">
        <v>653</v>
      </c>
      <c r="E29" s="61" t="s">
        <v>715</v>
      </c>
      <c r="F29" s="47" t="s">
        <v>716</v>
      </c>
      <c r="G29" s="47" t="s">
        <v>717</v>
      </c>
      <c r="H29" s="47"/>
      <c r="I29" s="47"/>
      <c r="J29" s="47">
        <v>279.5</v>
      </c>
      <c r="K29" s="47">
        <v>149.22</v>
      </c>
      <c r="L29" s="47" t="s">
        <v>669</v>
      </c>
      <c r="M29" s="47">
        <v>3.56</v>
      </c>
      <c r="N29" s="47">
        <v>48</v>
      </c>
      <c r="O29" s="47">
        <v>1151.8</v>
      </c>
      <c r="P29" s="59">
        <f t="shared" si="0"/>
        <v>1405.2</v>
      </c>
      <c r="Q29" s="47">
        <f t="shared" si="1"/>
        <v>1151.8</v>
      </c>
      <c r="R29" s="59">
        <f t="shared" si="2"/>
        <v>1405.2</v>
      </c>
    </row>
    <row r="30" spans="1:18" ht="46.5" customHeight="1">
      <c r="A30" s="59">
        <f t="shared" si="3"/>
        <v>25</v>
      </c>
      <c r="B30" s="59">
        <v>2571250014</v>
      </c>
      <c r="C30" s="61" t="s">
        <v>718</v>
      </c>
      <c r="D30" s="59" t="s">
        <v>653</v>
      </c>
      <c r="E30" s="61" t="s">
        <v>719</v>
      </c>
      <c r="F30" s="47" t="s">
        <v>716</v>
      </c>
      <c r="G30" s="47" t="s">
        <v>720</v>
      </c>
      <c r="H30" s="47"/>
      <c r="I30" s="47"/>
      <c r="J30" s="47">
        <v>143</v>
      </c>
      <c r="K30" s="47">
        <v>105</v>
      </c>
      <c r="L30" s="47" t="s">
        <v>669</v>
      </c>
      <c r="M30" s="47">
        <v>2.6</v>
      </c>
      <c r="N30" s="47">
        <v>35</v>
      </c>
      <c r="O30" s="47">
        <v>1013.7</v>
      </c>
      <c r="P30" s="59">
        <f t="shared" si="0"/>
        <v>1236.71</v>
      </c>
      <c r="Q30" s="47">
        <f t="shared" si="1"/>
        <v>1013.7</v>
      </c>
      <c r="R30" s="59">
        <f t="shared" si="2"/>
        <v>1236.71</v>
      </c>
    </row>
    <row r="31" spans="1:18" ht="46.5" customHeight="1">
      <c r="A31" s="59">
        <f t="shared" si="3"/>
        <v>26</v>
      </c>
      <c r="B31" s="59">
        <v>2571250018</v>
      </c>
      <c r="C31" s="61" t="s">
        <v>721</v>
      </c>
      <c r="D31" s="59" t="s">
        <v>653</v>
      </c>
      <c r="E31" s="61" t="s">
        <v>669</v>
      </c>
      <c r="F31" s="47" t="s">
        <v>716</v>
      </c>
      <c r="G31" s="47" t="s">
        <v>722</v>
      </c>
      <c r="H31" s="47"/>
      <c r="I31" s="47"/>
      <c r="J31" s="47">
        <v>148</v>
      </c>
      <c r="K31" s="47">
        <v>107</v>
      </c>
      <c r="L31" s="47">
        <v>110</v>
      </c>
      <c r="M31" s="47">
        <v>2.8</v>
      </c>
      <c r="N31" s="47">
        <v>52</v>
      </c>
      <c r="O31" s="47">
        <v>852.2</v>
      </c>
      <c r="P31" s="59">
        <f t="shared" si="0"/>
        <v>1039.68</v>
      </c>
      <c r="Q31" s="47">
        <f t="shared" si="1"/>
        <v>852.2</v>
      </c>
      <c r="R31" s="59">
        <f t="shared" si="2"/>
        <v>1039.68</v>
      </c>
    </row>
    <row r="32" spans="1:18" ht="46.5" customHeight="1">
      <c r="A32" s="59">
        <f t="shared" si="3"/>
        <v>27</v>
      </c>
      <c r="B32" s="59">
        <v>2571270000</v>
      </c>
      <c r="C32" s="61" t="s">
        <v>723</v>
      </c>
      <c r="D32" s="59" t="s">
        <v>666</v>
      </c>
      <c r="E32" s="61" t="s">
        <v>724</v>
      </c>
      <c r="F32" s="47" t="s">
        <v>716</v>
      </c>
      <c r="G32" s="47" t="s">
        <v>717</v>
      </c>
      <c r="H32" s="47"/>
      <c r="I32" s="47" t="s">
        <v>669</v>
      </c>
      <c r="J32" s="47">
        <v>304</v>
      </c>
      <c r="K32" s="47">
        <v>175</v>
      </c>
      <c r="L32" s="47" t="s">
        <v>669</v>
      </c>
      <c r="M32" s="47">
        <v>2.9</v>
      </c>
      <c r="N32" s="47">
        <v>16</v>
      </c>
      <c r="O32" s="47">
        <v>2484</v>
      </c>
      <c r="P32" s="59">
        <f t="shared" si="0"/>
        <v>3030.48</v>
      </c>
      <c r="Q32" s="47">
        <f t="shared" si="1"/>
        <v>2484</v>
      </c>
      <c r="R32" s="59">
        <f t="shared" si="2"/>
        <v>3030.48</v>
      </c>
    </row>
    <row r="33" spans="1:18" ht="46.5" customHeight="1">
      <c r="A33" s="59">
        <f t="shared" si="3"/>
        <v>28</v>
      </c>
      <c r="B33" s="59">
        <v>2571270001</v>
      </c>
      <c r="C33" s="61" t="s">
        <v>725</v>
      </c>
      <c r="D33" s="59" t="s">
        <v>666</v>
      </c>
      <c r="E33" s="61" t="s">
        <v>726</v>
      </c>
      <c r="F33" s="47" t="s">
        <v>716</v>
      </c>
      <c r="G33" s="47" t="s">
        <v>717</v>
      </c>
      <c r="H33" s="47"/>
      <c r="I33" s="47" t="s">
        <v>669</v>
      </c>
      <c r="J33" s="47">
        <v>304</v>
      </c>
      <c r="K33" s="47">
        <v>175</v>
      </c>
      <c r="L33" s="47" t="s">
        <v>669</v>
      </c>
      <c r="M33" s="47">
        <v>7.13</v>
      </c>
      <c r="N33" s="47">
        <v>16</v>
      </c>
      <c r="O33" s="47">
        <v>4254.9000000000005</v>
      </c>
      <c r="P33" s="59">
        <f t="shared" si="0"/>
        <v>5190.9799999999996</v>
      </c>
      <c r="Q33" s="47">
        <f t="shared" si="1"/>
        <v>4254.8999999999996</v>
      </c>
      <c r="R33" s="59">
        <f t="shared" si="2"/>
        <v>5190.9799999999996</v>
      </c>
    </row>
    <row r="34" spans="1:18" ht="46.5" customHeight="1">
      <c r="A34" s="59">
        <f t="shared" si="3"/>
        <v>29</v>
      </c>
      <c r="B34" s="59">
        <v>2571270002</v>
      </c>
      <c r="C34" s="61" t="s">
        <v>727</v>
      </c>
      <c r="D34" s="59" t="s">
        <v>666</v>
      </c>
      <c r="E34" s="61" t="s">
        <v>728</v>
      </c>
      <c r="F34" s="47" t="s">
        <v>716</v>
      </c>
      <c r="G34" s="47" t="s">
        <v>717</v>
      </c>
      <c r="H34" s="47"/>
      <c r="I34" s="47" t="s">
        <v>669</v>
      </c>
      <c r="J34" s="47">
        <v>330</v>
      </c>
      <c r="K34" s="47">
        <v>175</v>
      </c>
      <c r="L34" s="47" t="s">
        <v>669</v>
      </c>
      <c r="M34" s="47">
        <v>7.11</v>
      </c>
      <c r="N34" s="47">
        <v>8</v>
      </c>
      <c r="O34" s="47">
        <v>3749.1000000000004</v>
      </c>
      <c r="P34" s="59">
        <f t="shared" si="0"/>
        <v>4573.8999999999996</v>
      </c>
      <c r="Q34" s="47">
        <f t="shared" si="1"/>
        <v>3749.1</v>
      </c>
      <c r="R34" s="59">
        <f t="shared" si="2"/>
        <v>4573.8999999999996</v>
      </c>
    </row>
    <row r="35" spans="1:18" ht="46.5" customHeight="1">
      <c r="A35" s="59">
        <f t="shared" si="3"/>
        <v>30</v>
      </c>
      <c r="B35" s="59">
        <v>2571270005</v>
      </c>
      <c r="C35" s="61" t="s">
        <v>729</v>
      </c>
      <c r="D35" s="59" t="s">
        <v>666</v>
      </c>
      <c r="E35" s="61" t="s">
        <v>730</v>
      </c>
      <c r="F35" s="47" t="s">
        <v>716</v>
      </c>
      <c r="G35" s="47" t="s">
        <v>720</v>
      </c>
      <c r="H35" s="47"/>
      <c r="I35" s="47" t="s">
        <v>669</v>
      </c>
      <c r="J35" s="47">
        <v>159</v>
      </c>
      <c r="K35" s="47">
        <v>115</v>
      </c>
      <c r="L35" s="47">
        <v>151.25</v>
      </c>
      <c r="M35" s="47">
        <v>2</v>
      </c>
      <c r="N35" s="47">
        <v>8</v>
      </c>
      <c r="O35" s="47">
        <v>367.3</v>
      </c>
      <c r="P35" s="59">
        <f t="shared" si="0"/>
        <v>448.11</v>
      </c>
      <c r="Q35" s="47">
        <f t="shared" si="1"/>
        <v>367.3</v>
      </c>
      <c r="R35" s="59">
        <f t="shared" si="2"/>
        <v>448.11</v>
      </c>
    </row>
    <row r="36" spans="1:18" ht="46.5" customHeight="1">
      <c r="A36" s="59">
        <f t="shared" si="3"/>
        <v>31</v>
      </c>
      <c r="B36" s="59">
        <v>2571270006</v>
      </c>
      <c r="C36" s="61" t="s">
        <v>731</v>
      </c>
      <c r="D36" s="59" t="s">
        <v>666</v>
      </c>
      <c r="E36" s="61" t="s">
        <v>732</v>
      </c>
      <c r="F36" s="47" t="s">
        <v>716</v>
      </c>
      <c r="G36" s="47" t="s">
        <v>720</v>
      </c>
      <c r="H36" s="47"/>
      <c r="I36" s="47" t="s">
        <v>669</v>
      </c>
      <c r="J36" s="47">
        <v>159</v>
      </c>
      <c r="K36" s="47">
        <v>115</v>
      </c>
      <c r="L36" s="47">
        <v>151.25</v>
      </c>
      <c r="M36" s="47">
        <v>4</v>
      </c>
      <c r="N36" s="47">
        <v>4</v>
      </c>
      <c r="O36" s="47">
        <v>876.1</v>
      </c>
      <c r="P36" s="59">
        <f t="shared" si="0"/>
        <v>1068.8399999999999</v>
      </c>
      <c r="Q36" s="47">
        <f t="shared" si="1"/>
        <v>876.1</v>
      </c>
      <c r="R36" s="59">
        <f t="shared" si="2"/>
        <v>1068.8399999999999</v>
      </c>
    </row>
    <row r="37" spans="1:18" ht="46.5" customHeight="1">
      <c r="A37" s="59">
        <f t="shared" si="3"/>
        <v>32</v>
      </c>
      <c r="B37" s="59">
        <v>2571270009</v>
      </c>
      <c r="C37" s="61" t="s">
        <v>733</v>
      </c>
      <c r="D37" s="59" t="s">
        <v>666</v>
      </c>
      <c r="E37" s="61" t="s">
        <v>734</v>
      </c>
      <c r="F37" s="47" t="s">
        <v>716</v>
      </c>
      <c r="G37" s="47" t="s">
        <v>722</v>
      </c>
      <c r="H37" s="47"/>
      <c r="I37" s="47" t="s">
        <v>669</v>
      </c>
      <c r="J37" s="47">
        <v>154</v>
      </c>
      <c r="K37" s="47">
        <v>114</v>
      </c>
      <c r="L37" s="47">
        <v>152.4</v>
      </c>
      <c r="M37" s="47">
        <v>1.8</v>
      </c>
      <c r="N37" s="47">
        <v>60</v>
      </c>
      <c r="O37" s="47">
        <v>302.70000000000005</v>
      </c>
      <c r="P37" s="59">
        <f t="shared" si="0"/>
        <v>369.29</v>
      </c>
      <c r="Q37" s="47">
        <f t="shared" si="1"/>
        <v>302.7</v>
      </c>
      <c r="R37" s="59">
        <f t="shared" si="2"/>
        <v>369.29</v>
      </c>
    </row>
    <row r="38" spans="1:18" ht="46.5" customHeight="1">
      <c r="A38" s="59">
        <f t="shared" si="3"/>
        <v>33</v>
      </c>
      <c r="B38" s="59">
        <v>2571270011</v>
      </c>
      <c r="C38" s="61" t="s">
        <v>735</v>
      </c>
      <c r="D38" s="59" t="s">
        <v>666</v>
      </c>
      <c r="E38" s="61" t="s">
        <v>734</v>
      </c>
      <c r="F38" s="47" t="s">
        <v>716</v>
      </c>
      <c r="G38" s="47" t="s">
        <v>722</v>
      </c>
      <c r="H38" s="47"/>
      <c r="I38" s="47" t="s">
        <v>669</v>
      </c>
      <c r="J38" s="47">
        <v>154</v>
      </c>
      <c r="K38" s="47">
        <v>114</v>
      </c>
      <c r="L38" s="47">
        <v>152.4</v>
      </c>
      <c r="M38" s="47">
        <v>2.1</v>
      </c>
      <c r="N38" s="47">
        <v>60</v>
      </c>
      <c r="O38" s="47">
        <v>360.90000000000003</v>
      </c>
      <c r="P38" s="59">
        <f t="shared" si="0"/>
        <v>440.3</v>
      </c>
      <c r="Q38" s="47">
        <f t="shared" si="1"/>
        <v>360.9</v>
      </c>
      <c r="R38" s="59">
        <f t="shared" si="2"/>
        <v>440.3</v>
      </c>
    </row>
    <row r="39" spans="1:18" ht="46.5" customHeight="1">
      <c r="A39" s="59">
        <f t="shared" si="3"/>
        <v>34</v>
      </c>
      <c r="B39" s="59" t="s">
        <v>736</v>
      </c>
      <c r="C39" s="61" t="s">
        <v>736</v>
      </c>
      <c r="D39" s="59" t="s">
        <v>666</v>
      </c>
      <c r="E39" s="61" t="s">
        <v>734</v>
      </c>
      <c r="F39" s="47" t="s">
        <v>716</v>
      </c>
      <c r="G39" s="47" t="s">
        <v>722</v>
      </c>
      <c r="H39" s="47"/>
      <c r="I39" s="47" t="s">
        <v>669</v>
      </c>
      <c r="J39" s="47">
        <v>154</v>
      </c>
      <c r="K39" s="47">
        <v>114</v>
      </c>
      <c r="L39" s="47">
        <v>152.4</v>
      </c>
      <c r="M39" s="47">
        <v>2.1</v>
      </c>
      <c r="N39" s="47">
        <v>60</v>
      </c>
      <c r="O39" s="47">
        <v>566.1</v>
      </c>
      <c r="P39" s="59">
        <f t="shared" si="0"/>
        <v>690.64</v>
      </c>
      <c r="Q39" s="47">
        <f t="shared" si="1"/>
        <v>566.1</v>
      </c>
      <c r="R39" s="59">
        <f t="shared" si="2"/>
        <v>690.64</v>
      </c>
    </row>
    <row r="40" spans="1:18" ht="46.5" customHeight="1">
      <c r="A40" s="59">
        <f t="shared" si="3"/>
        <v>35</v>
      </c>
      <c r="B40" s="59">
        <v>2571250033</v>
      </c>
      <c r="C40" s="61" t="s">
        <v>737</v>
      </c>
      <c r="D40" s="59" t="s">
        <v>653</v>
      </c>
      <c r="E40" s="61" t="s">
        <v>669</v>
      </c>
      <c r="F40" s="47" t="s">
        <v>738</v>
      </c>
      <c r="G40" s="47" t="s">
        <v>739</v>
      </c>
      <c r="H40" s="47"/>
      <c r="I40" s="47"/>
      <c r="J40" s="47">
        <v>132</v>
      </c>
      <c r="K40" s="47">
        <v>93</v>
      </c>
      <c r="L40" s="47">
        <v>95</v>
      </c>
      <c r="M40" s="47">
        <v>2</v>
      </c>
      <c r="N40" s="47">
        <v>38</v>
      </c>
      <c r="O40" s="47">
        <v>625.70000000000005</v>
      </c>
      <c r="P40" s="59">
        <f t="shared" si="0"/>
        <v>763.35</v>
      </c>
      <c r="Q40" s="47">
        <f t="shared" si="1"/>
        <v>625.70000000000005</v>
      </c>
      <c r="R40" s="59">
        <f t="shared" si="2"/>
        <v>763.35</v>
      </c>
    </row>
    <row r="41" spans="1:18" ht="46.5" customHeight="1">
      <c r="A41" s="59">
        <f t="shared" si="3"/>
        <v>36</v>
      </c>
      <c r="B41" s="59">
        <v>2571253301</v>
      </c>
      <c r="C41" s="61" t="s">
        <v>740</v>
      </c>
      <c r="D41" s="59" t="s">
        <v>653</v>
      </c>
      <c r="E41" s="61" t="s">
        <v>669</v>
      </c>
      <c r="F41" s="47" t="s">
        <v>738</v>
      </c>
      <c r="G41" s="47" t="s">
        <v>739</v>
      </c>
      <c r="H41" s="47"/>
      <c r="I41" s="47"/>
      <c r="J41" s="47">
        <v>132</v>
      </c>
      <c r="K41" s="47">
        <v>93</v>
      </c>
      <c r="L41" s="47">
        <v>95</v>
      </c>
      <c r="M41" s="47">
        <v>2.4</v>
      </c>
      <c r="N41" s="47">
        <v>38</v>
      </c>
      <c r="O41" s="47">
        <v>696.9</v>
      </c>
      <c r="P41" s="59">
        <f t="shared" si="0"/>
        <v>850.22</v>
      </c>
      <c r="Q41" s="47">
        <f t="shared" si="1"/>
        <v>696.9</v>
      </c>
      <c r="R41" s="59">
        <f t="shared" si="2"/>
        <v>850.22</v>
      </c>
    </row>
    <row r="42" spans="1:18" ht="46.5" customHeight="1">
      <c r="A42" s="59">
        <f t="shared" si="3"/>
        <v>37</v>
      </c>
      <c r="B42" s="59">
        <v>2571250034</v>
      </c>
      <c r="C42" s="61" t="s">
        <v>741</v>
      </c>
      <c r="D42" s="59" t="s">
        <v>653</v>
      </c>
      <c r="E42" s="61" t="s">
        <v>669</v>
      </c>
      <c r="F42" s="47" t="s">
        <v>738</v>
      </c>
      <c r="G42" s="47" t="s">
        <v>739</v>
      </c>
      <c r="H42" s="47"/>
      <c r="I42" s="47"/>
      <c r="J42" s="47">
        <v>148</v>
      </c>
      <c r="K42" s="47">
        <v>106</v>
      </c>
      <c r="L42" s="47">
        <v>108</v>
      </c>
      <c r="M42" s="47">
        <v>2</v>
      </c>
      <c r="N42" s="47">
        <v>54</v>
      </c>
      <c r="O42" s="47">
        <v>802.80000000000007</v>
      </c>
      <c r="P42" s="59">
        <f t="shared" si="0"/>
        <v>979.42</v>
      </c>
      <c r="Q42" s="47">
        <f t="shared" si="1"/>
        <v>802.8</v>
      </c>
      <c r="R42" s="59">
        <f t="shared" si="2"/>
        <v>979.42</v>
      </c>
    </row>
    <row r="43" spans="1:18" ht="46.5" customHeight="1">
      <c r="A43" s="59">
        <f t="shared" si="3"/>
        <v>38</v>
      </c>
      <c r="B43" s="59">
        <v>2571250035</v>
      </c>
      <c r="C43" s="61" t="s">
        <v>742</v>
      </c>
      <c r="D43" s="59" t="s">
        <v>653</v>
      </c>
      <c r="E43" s="61" t="s">
        <v>669</v>
      </c>
      <c r="F43" s="47" t="s">
        <v>738</v>
      </c>
      <c r="G43" s="47" t="s">
        <v>739</v>
      </c>
      <c r="H43" s="47"/>
      <c r="I43" s="47"/>
      <c r="J43" s="47">
        <v>196</v>
      </c>
      <c r="K43" s="47">
        <v>132</v>
      </c>
      <c r="L43" s="47">
        <v>136</v>
      </c>
      <c r="M43" s="47">
        <v>2.2000000000000002</v>
      </c>
      <c r="N43" s="47">
        <v>34</v>
      </c>
      <c r="O43" s="47">
        <v>841.30000000000007</v>
      </c>
      <c r="P43" s="59">
        <f t="shared" si="0"/>
        <v>1026.3900000000001</v>
      </c>
      <c r="Q43" s="47">
        <f t="shared" si="1"/>
        <v>841.3</v>
      </c>
      <c r="R43" s="59">
        <f t="shared" si="2"/>
        <v>1026.3900000000001</v>
      </c>
    </row>
    <row r="44" spans="1:18" ht="46.5" customHeight="1">
      <c r="A44" s="59">
        <f t="shared" si="3"/>
        <v>39</v>
      </c>
      <c r="B44" s="59">
        <v>2571270019</v>
      </c>
      <c r="C44" s="61" t="s">
        <v>743</v>
      </c>
      <c r="D44" s="59" t="s">
        <v>666</v>
      </c>
      <c r="E44" s="61" t="s">
        <v>669</v>
      </c>
      <c r="F44" s="47" t="s">
        <v>738</v>
      </c>
      <c r="G44" s="47" t="s">
        <v>739</v>
      </c>
      <c r="H44" s="47"/>
      <c r="I44" s="47" t="s">
        <v>669</v>
      </c>
      <c r="J44" s="47">
        <v>150</v>
      </c>
      <c r="K44" s="47">
        <v>99</v>
      </c>
      <c r="L44" s="47" t="s">
        <v>669</v>
      </c>
      <c r="M44" s="47">
        <v>1.7</v>
      </c>
      <c r="N44" s="47">
        <v>6</v>
      </c>
      <c r="O44" s="47">
        <v>633.4</v>
      </c>
      <c r="P44" s="59">
        <f t="shared" si="0"/>
        <v>772.75</v>
      </c>
      <c r="Q44" s="47">
        <f t="shared" si="1"/>
        <v>633.4</v>
      </c>
      <c r="R44" s="59">
        <f t="shared" si="2"/>
        <v>772.75</v>
      </c>
    </row>
    <row r="45" spans="1:18" ht="46.5" customHeight="1">
      <c r="A45" s="59">
        <f t="shared" si="3"/>
        <v>40</v>
      </c>
      <c r="B45" s="59">
        <v>2571271901</v>
      </c>
      <c r="C45" s="61" t="s">
        <v>744</v>
      </c>
      <c r="D45" s="59" t="s">
        <v>666</v>
      </c>
      <c r="E45" s="61" t="s">
        <v>669</v>
      </c>
      <c r="F45" s="47" t="s">
        <v>738</v>
      </c>
      <c r="G45" s="47" t="s">
        <v>739</v>
      </c>
      <c r="H45" s="47"/>
      <c r="I45" s="47" t="s">
        <v>669</v>
      </c>
      <c r="J45" s="47">
        <v>150</v>
      </c>
      <c r="K45" s="47">
        <v>99</v>
      </c>
      <c r="L45" s="47" t="s">
        <v>669</v>
      </c>
      <c r="M45" s="47">
        <v>2</v>
      </c>
      <c r="N45" s="47">
        <v>6</v>
      </c>
      <c r="O45" s="47">
        <v>666.1</v>
      </c>
      <c r="P45" s="59">
        <f t="shared" si="0"/>
        <v>812.64</v>
      </c>
      <c r="Q45" s="47">
        <f t="shared" si="1"/>
        <v>666.1</v>
      </c>
      <c r="R45" s="59">
        <f t="shared" si="2"/>
        <v>812.64</v>
      </c>
    </row>
    <row r="46" spans="1:18" ht="46.5" customHeight="1">
      <c r="A46" s="59">
        <f t="shared" si="3"/>
        <v>41</v>
      </c>
      <c r="B46" s="59">
        <v>2571271902</v>
      </c>
      <c r="C46" s="61" t="s">
        <v>745</v>
      </c>
      <c r="D46" s="59" t="s">
        <v>666</v>
      </c>
      <c r="E46" s="61" t="s">
        <v>669</v>
      </c>
      <c r="F46" s="47" t="s">
        <v>738</v>
      </c>
      <c r="G46" s="47" t="s">
        <v>739</v>
      </c>
      <c r="H46" s="47"/>
      <c r="I46" s="47" t="s">
        <v>669</v>
      </c>
      <c r="J46" s="47">
        <v>150</v>
      </c>
      <c r="K46" s="47">
        <v>99</v>
      </c>
      <c r="L46" s="47" t="s">
        <v>669</v>
      </c>
      <c r="M46" s="47">
        <v>2.5</v>
      </c>
      <c r="N46" s="47">
        <v>6</v>
      </c>
      <c r="O46" s="47">
        <v>702.7</v>
      </c>
      <c r="P46" s="59">
        <f t="shared" si="0"/>
        <v>857.29</v>
      </c>
      <c r="Q46" s="47">
        <f t="shared" si="1"/>
        <v>702.7</v>
      </c>
      <c r="R46" s="59">
        <f t="shared" si="2"/>
        <v>857.29</v>
      </c>
    </row>
    <row r="47" spans="1:18" ht="46.5" customHeight="1">
      <c r="A47" s="59">
        <f t="shared" si="3"/>
        <v>42</v>
      </c>
      <c r="B47" s="59">
        <v>2571270020</v>
      </c>
      <c r="C47" s="61" t="s">
        <v>746</v>
      </c>
      <c r="D47" s="59" t="s">
        <v>666</v>
      </c>
      <c r="E47" s="61" t="s">
        <v>669</v>
      </c>
      <c r="F47" s="47" t="s">
        <v>738</v>
      </c>
      <c r="G47" s="47" t="s">
        <v>739</v>
      </c>
      <c r="H47" s="47"/>
      <c r="I47" s="47" t="s">
        <v>669</v>
      </c>
      <c r="J47" s="47">
        <v>161</v>
      </c>
      <c r="K47" s="47">
        <v>114.5</v>
      </c>
      <c r="L47" s="47" t="s">
        <v>669</v>
      </c>
      <c r="M47" s="47">
        <v>1.7</v>
      </c>
      <c r="N47" s="47">
        <v>8</v>
      </c>
      <c r="O47" s="47">
        <v>947.1</v>
      </c>
      <c r="P47" s="59">
        <f t="shared" si="0"/>
        <v>1155.46</v>
      </c>
      <c r="Q47" s="47">
        <f t="shared" si="1"/>
        <v>947.1</v>
      </c>
      <c r="R47" s="59">
        <f t="shared" si="2"/>
        <v>1155.46</v>
      </c>
    </row>
    <row r="48" spans="1:18" ht="46.5" customHeight="1">
      <c r="A48" s="59">
        <f t="shared" si="3"/>
        <v>43</v>
      </c>
      <c r="B48" s="59">
        <v>2571272001</v>
      </c>
      <c r="C48" s="59" t="s">
        <v>747</v>
      </c>
      <c r="D48" s="59" t="s">
        <v>666</v>
      </c>
      <c r="E48" s="59" t="s">
        <v>669</v>
      </c>
      <c r="F48" s="47" t="s">
        <v>738</v>
      </c>
      <c r="G48" s="47" t="s">
        <v>739</v>
      </c>
      <c r="H48" s="47"/>
      <c r="I48" s="47" t="s">
        <v>669</v>
      </c>
      <c r="J48" s="47">
        <v>161</v>
      </c>
      <c r="K48" s="47">
        <v>114.5</v>
      </c>
      <c r="L48" s="47" t="s">
        <v>669</v>
      </c>
      <c r="M48" s="47">
        <v>2</v>
      </c>
      <c r="N48" s="47">
        <v>8</v>
      </c>
      <c r="O48" s="47">
        <v>573.70000000000005</v>
      </c>
      <c r="P48" s="59">
        <f t="shared" si="0"/>
        <v>699.91</v>
      </c>
      <c r="Q48" s="47">
        <f t="shared" si="1"/>
        <v>573.70000000000005</v>
      </c>
      <c r="R48" s="59">
        <f t="shared" si="2"/>
        <v>699.91</v>
      </c>
    </row>
    <row r="49" spans="1:18" ht="46.5" customHeight="1">
      <c r="A49" s="59">
        <f t="shared" si="3"/>
        <v>44</v>
      </c>
      <c r="B49" s="59">
        <v>2571272002</v>
      </c>
      <c r="C49" s="59" t="s">
        <v>748</v>
      </c>
      <c r="D49" s="59" t="s">
        <v>666</v>
      </c>
      <c r="E49" s="59" t="s">
        <v>669</v>
      </c>
      <c r="F49" s="47" t="s">
        <v>738</v>
      </c>
      <c r="G49" s="47" t="s">
        <v>739</v>
      </c>
      <c r="H49" s="47"/>
      <c r="I49" s="47" t="s">
        <v>669</v>
      </c>
      <c r="J49" s="47">
        <v>161</v>
      </c>
      <c r="K49" s="47">
        <v>114.5</v>
      </c>
      <c r="L49" s="47" t="s">
        <v>669</v>
      </c>
      <c r="M49" s="47">
        <v>2.5</v>
      </c>
      <c r="N49" s="47">
        <v>8</v>
      </c>
      <c r="O49" s="47">
        <v>610.30000000000007</v>
      </c>
      <c r="P49" s="59">
        <f t="shared" si="0"/>
        <v>744.57</v>
      </c>
      <c r="Q49" s="47">
        <f t="shared" si="1"/>
        <v>610.29999999999995</v>
      </c>
      <c r="R49" s="59">
        <f t="shared" si="2"/>
        <v>744.57</v>
      </c>
    </row>
    <row r="50" spans="1:18" ht="46.5" customHeight="1">
      <c r="A50" s="59">
        <f t="shared" si="3"/>
        <v>45</v>
      </c>
      <c r="B50" s="59">
        <v>2571270021</v>
      </c>
      <c r="C50" s="59" t="s">
        <v>749</v>
      </c>
      <c r="D50" s="59" t="s">
        <v>666</v>
      </c>
      <c r="E50" s="59" t="s">
        <v>669</v>
      </c>
      <c r="F50" s="47" t="s">
        <v>738</v>
      </c>
      <c r="G50" s="47" t="s">
        <v>739</v>
      </c>
      <c r="H50" s="47"/>
      <c r="I50" s="47" t="s">
        <v>669</v>
      </c>
      <c r="J50" s="47">
        <v>215</v>
      </c>
      <c r="K50" s="47">
        <v>145</v>
      </c>
      <c r="L50" s="47" t="s">
        <v>669</v>
      </c>
      <c r="M50" s="47">
        <v>2.2999999999999998</v>
      </c>
      <c r="N50" s="47">
        <v>8</v>
      </c>
      <c r="O50" s="47">
        <v>679.6</v>
      </c>
      <c r="P50" s="59">
        <f t="shared" si="0"/>
        <v>829.11</v>
      </c>
      <c r="Q50" s="47">
        <f t="shared" si="1"/>
        <v>679.6</v>
      </c>
      <c r="R50" s="59">
        <f t="shared" si="2"/>
        <v>829.11</v>
      </c>
    </row>
    <row r="51" spans="1:18" ht="46.5" customHeight="1">
      <c r="A51" s="59">
        <f t="shared" si="3"/>
        <v>46</v>
      </c>
      <c r="B51" s="59">
        <v>2571272101</v>
      </c>
      <c r="C51" s="59" t="s">
        <v>750</v>
      </c>
      <c r="D51" s="59" t="s">
        <v>666</v>
      </c>
      <c r="E51" s="59" t="s">
        <v>669</v>
      </c>
      <c r="F51" s="47" t="s">
        <v>738</v>
      </c>
      <c r="G51" s="47" t="s">
        <v>739</v>
      </c>
      <c r="H51" s="47"/>
      <c r="I51" s="47" t="s">
        <v>669</v>
      </c>
      <c r="J51" s="47">
        <v>215</v>
      </c>
      <c r="K51" s="47">
        <v>145</v>
      </c>
      <c r="L51" s="47" t="s">
        <v>669</v>
      </c>
      <c r="M51" s="47">
        <v>2.6</v>
      </c>
      <c r="N51" s="47">
        <v>8</v>
      </c>
      <c r="O51" s="47">
        <v>591</v>
      </c>
      <c r="P51" s="59">
        <f t="shared" si="0"/>
        <v>721.02</v>
      </c>
      <c r="Q51" s="47">
        <f t="shared" si="1"/>
        <v>591</v>
      </c>
      <c r="R51" s="59">
        <f t="shared" si="2"/>
        <v>721.02</v>
      </c>
    </row>
    <row r="52" spans="1:18" ht="46.5" customHeight="1"/>
    <row r="53" spans="1:18" ht="46.5" customHeight="1"/>
    <row r="54" spans="1:18" ht="46.5" customHeight="1"/>
    <row r="55" spans="1:18" ht="46.5" customHeight="1"/>
  </sheetData>
  <mergeCells count="18">
    <mergeCell ref="Q2:R2"/>
    <mergeCell ref="Q3:R3"/>
    <mergeCell ref="E4:E5"/>
    <mergeCell ref="H4:H5"/>
    <mergeCell ref="P4:P5"/>
    <mergeCell ref="O4:O5"/>
    <mergeCell ref="Q4:Q5"/>
    <mergeCell ref="R4:R5"/>
    <mergeCell ref="A2:N2"/>
    <mergeCell ref="G3:H3"/>
    <mergeCell ref="A1:N1"/>
    <mergeCell ref="I4:I5"/>
    <mergeCell ref="J4:N4"/>
    <mergeCell ref="F4:F5"/>
    <mergeCell ref="G4:G5"/>
    <mergeCell ref="A4:A5"/>
    <mergeCell ref="D4:D5"/>
    <mergeCell ref="C4:C5"/>
  </mergeCells>
  <pageMargins left="0.70866141732283472" right="0.70866141732283472" top="0.74803149606299213" bottom="0.74803149606299213" header="0.31496062992125984" footer="0.31496062992125984"/>
  <pageSetup paperSize="9" scale="54" fitToHeight="4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"/>
  <dimension ref="A2:G444"/>
  <sheetViews>
    <sheetView topLeftCell="A411" workbookViewId="0">
      <selection activeCell="G444" sqref="G444"/>
    </sheetView>
  </sheetViews>
  <sheetFormatPr defaultRowHeight="12.75"/>
  <sheetData>
    <row r="2" spans="1:7">
      <c r="A2" s="3" t="s">
        <v>337</v>
      </c>
      <c r="C2">
        <v>0</v>
      </c>
      <c r="D2">
        <v>60290</v>
      </c>
      <c r="E2" t="s">
        <v>491</v>
      </c>
      <c r="F2" s="3" t="s">
        <v>492</v>
      </c>
      <c r="G2" s="3" t="s">
        <v>493</v>
      </c>
    </row>
    <row r="3" spans="1:7">
      <c r="A3" s="3" t="s">
        <v>339</v>
      </c>
      <c r="C3">
        <v>0</v>
      </c>
      <c r="D3">
        <v>97690</v>
      </c>
      <c r="E3" t="s">
        <v>491</v>
      </c>
      <c r="F3" s="3" t="s">
        <v>492</v>
      </c>
      <c r="G3" s="3" t="s">
        <v>493</v>
      </c>
    </row>
    <row r="4" spans="1:7">
      <c r="A4" s="3" t="s">
        <v>340</v>
      </c>
      <c r="C4">
        <v>0</v>
      </c>
      <c r="D4">
        <v>75050</v>
      </c>
      <c r="E4" t="s">
        <v>491</v>
      </c>
      <c r="F4" s="3" t="s">
        <v>492</v>
      </c>
      <c r="G4" s="3" t="s">
        <v>493</v>
      </c>
    </row>
    <row r="5" spans="1:7">
      <c r="A5" s="3" t="s">
        <v>341</v>
      </c>
      <c r="C5">
        <v>0</v>
      </c>
      <c r="D5">
        <v>75050</v>
      </c>
      <c r="E5" t="s">
        <v>491</v>
      </c>
      <c r="F5" s="3" t="s">
        <v>492</v>
      </c>
      <c r="G5" s="3" t="s">
        <v>493</v>
      </c>
    </row>
    <row r="6" spans="1:7">
      <c r="A6" s="3" t="s">
        <v>343</v>
      </c>
      <c r="C6">
        <v>0</v>
      </c>
      <c r="D6">
        <v>65410</v>
      </c>
      <c r="E6" t="s">
        <v>491</v>
      </c>
      <c r="F6" s="3" t="s">
        <v>492</v>
      </c>
      <c r="G6" s="3" t="s">
        <v>493</v>
      </c>
    </row>
    <row r="7" spans="1:7">
      <c r="A7" s="3" t="s">
        <v>344</v>
      </c>
      <c r="C7">
        <v>0</v>
      </c>
      <c r="D7">
        <v>65410</v>
      </c>
      <c r="E7" t="s">
        <v>491</v>
      </c>
      <c r="F7" s="3" t="s">
        <v>492</v>
      </c>
      <c r="G7" s="3" t="s">
        <v>493</v>
      </c>
    </row>
    <row r="8" spans="1:7">
      <c r="A8" s="3" t="s">
        <v>346</v>
      </c>
      <c r="C8">
        <v>0</v>
      </c>
      <c r="D8">
        <v>103730</v>
      </c>
      <c r="E8" t="s">
        <v>491</v>
      </c>
      <c r="F8" s="3" t="s">
        <v>492</v>
      </c>
      <c r="G8" s="3" t="s">
        <v>493</v>
      </c>
    </row>
    <row r="9" spans="1:7">
      <c r="A9" s="3" t="s">
        <v>347</v>
      </c>
      <c r="C9">
        <v>0</v>
      </c>
      <c r="D9">
        <v>208380</v>
      </c>
      <c r="E9" t="s">
        <v>491</v>
      </c>
      <c r="F9" s="3" t="s">
        <v>492</v>
      </c>
      <c r="G9" s="3" t="s">
        <v>493</v>
      </c>
    </row>
    <row r="10" spans="1:7">
      <c r="A10" s="3" t="s">
        <v>349</v>
      </c>
      <c r="C10">
        <v>0</v>
      </c>
      <c r="D10">
        <v>97690</v>
      </c>
      <c r="E10" t="s">
        <v>491</v>
      </c>
      <c r="F10" s="3" t="s">
        <v>492</v>
      </c>
      <c r="G10" s="3" t="s">
        <v>493</v>
      </c>
    </row>
    <row r="11" spans="1:7">
      <c r="A11" s="3" t="s">
        <v>345</v>
      </c>
      <c r="C11">
        <v>0</v>
      </c>
      <c r="D11">
        <v>65410</v>
      </c>
      <c r="E11" t="s">
        <v>491</v>
      </c>
      <c r="F11" s="3" t="s">
        <v>492</v>
      </c>
      <c r="G11" s="3" t="s">
        <v>493</v>
      </c>
    </row>
    <row r="12" spans="1:7">
      <c r="A12" s="3" t="s">
        <v>338</v>
      </c>
      <c r="C12">
        <v>0</v>
      </c>
      <c r="D12">
        <v>75150</v>
      </c>
      <c r="E12" t="s">
        <v>491</v>
      </c>
      <c r="F12" s="3" t="s">
        <v>492</v>
      </c>
      <c r="G12" s="3" t="s">
        <v>493</v>
      </c>
    </row>
    <row r="13" spans="1:7">
      <c r="A13" s="3" t="s">
        <v>342</v>
      </c>
      <c r="C13">
        <v>0</v>
      </c>
      <c r="D13">
        <v>79010</v>
      </c>
      <c r="E13" t="s">
        <v>491</v>
      </c>
      <c r="F13" s="3" t="s">
        <v>492</v>
      </c>
      <c r="G13" s="3" t="s">
        <v>493</v>
      </c>
    </row>
    <row r="14" spans="1:7">
      <c r="A14" s="3" t="s">
        <v>350</v>
      </c>
      <c r="C14">
        <v>0</v>
      </c>
      <c r="D14">
        <v>79010</v>
      </c>
      <c r="E14" t="s">
        <v>491</v>
      </c>
      <c r="F14" s="3" t="s">
        <v>492</v>
      </c>
      <c r="G14" s="3" t="s">
        <v>493</v>
      </c>
    </row>
    <row r="15" spans="1:7">
      <c r="A15" s="3" t="s">
        <v>348</v>
      </c>
      <c r="C15">
        <v>0</v>
      </c>
      <c r="D15">
        <v>214360</v>
      </c>
      <c r="E15" t="s">
        <v>491</v>
      </c>
      <c r="F15" s="3" t="s">
        <v>492</v>
      </c>
      <c r="G15" s="3" t="s">
        <v>493</v>
      </c>
    </row>
    <row r="16" spans="1:7">
      <c r="A16" s="3" t="s">
        <v>351</v>
      </c>
      <c r="C16">
        <v>0</v>
      </c>
      <c r="D16">
        <v>79010</v>
      </c>
      <c r="E16" t="s">
        <v>491</v>
      </c>
      <c r="F16" s="3" t="s">
        <v>492</v>
      </c>
      <c r="G16" s="3" t="s">
        <v>493</v>
      </c>
    </row>
    <row r="17" spans="1:7">
      <c r="A17" s="3" t="s">
        <v>409</v>
      </c>
      <c r="C17">
        <v>0</v>
      </c>
      <c r="D17">
        <v>136210</v>
      </c>
      <c r="E17" t="s">
        <v>491</v>
      </c>
      <c r="F17" s="3" t="s">
        <v>492</v>
      </c>
      <c r="G17" s="3" t="s">
        <v>493</v>
      </c>
    </row>
    <row r="18" spans="1:7">
      <c r="A18" s="3" t="s">
        <v>397</v>
      </c>
      <c r="C18">
        <v>0</v>
      </c>
      <c r="D18">
        <v>85460</v>
      </c>
      <c r="E18" t="s">
        <v>491</v>
      </c>
      <c r="F18" s="3" t="s">
        <v>492</v>
      </c>
      <c r="G18" s="3" t="s">
        <v>493</v>
      </c>
    </row>
    <row r="19" spans="1:7">
      <c r="A19" s="3" t="s">
        <v>398</v>
      </c>
      <c r="C19">
        <v>0</v>
      </c>
      <c r="D19">
        <v>75940</v>
      </c>
      <c r="E19" t="s">
        <v>491</v>
      </c>
      <c r="F19" s="3" t="s">
        <v>492</v>
      </c>
      <c r="G19" s="3" t="s">
        <v>493</v>
      </c>
    </row>
    <row r="20" spans="1:7">
      <c r="A20" s="3" t="s">
        <v>399</v>
      </c>
      <c r="C20">
        <v>0</v>
      </c>
      <c r="D20">
        <v>89430</v>
      </c>
      <c r="E20" t="s">
        <v>491</v>
      </c>
      <c r="F20" s="3" t="s">
        <v>492</v>
      </c>
      <c r="G20" s="3" t="s">
        <v>493</v>
      </c>
    </row>
    <row r="21" spans="1:7">
      <c r="A21" s="3" t="s">
        <v>400</v>
      </c>
      <c r="C21">
        <v>0</v>
      </c>
      <c r="D21">
        <v>88890</v>
      </c>
      <c r="E21" t="s">
        <v>491</v>
      </c>
      <c r="F21" s="3" t="s">
        <v>492</v>
      </c>
      <c r="G21" s="3" t="s">
        <v>493</v>
      </c>
    </row>
    <row r="22" spans="1:7">
      <c r="A22" s="3" t="s">
        <v>401</v>
      </c>
      <c r="C22">
        <v>0</v>
      </c>
      <c r="D22">
        <v>143560</v>
      </c>
      <c r="E22" t="s">
        <v>491</v>
      </c>
      <c r="F22" s="3" t="s">
        <v>492</v>
      </c>
      <c r="G22" s="3" t="s">
        <v>493</v>
      </c>
    </row>
    <row r="23" spans="1:7">
      <c r="A23" s="3" t="s">
        <v>412</v>
      </c>
      <c r="C23">
        <v>0</v>
      </c>
      <c r="D23">
        <v>190100</v>
      </c>
      <c r="E23" t="s">
        <v>491</v>
      </c>
      <c r="F23" s="3" t="s">
        <v>492</v>
      </c>
      <c r="G23" s="3" t="s">
        <v>493</v>
      </c>
    </row>
    <row r="24" spans="1:7">
      <c r="A24" s="3" t="s">
        <v>411</v>
      </c>
      <c r="C24">
        <v>0</v>
      </c>
      <c r="D24">
        <v>228100</v>
      </c>
      <c r="E24" t="s">
        <v>491</v>
      </c>
      <c r="F24" s="3" t="s">
        <v>492</v>
      </c>
      <c r="G24" s="3" t="s">
        <v>493</v>
      </c>
    </row>
    <row r="25" spans="1:7">
      <c r="A25" s="3" t="s">
        <v>452</v>
      </c>
      <c r="C25">
        <v>0</v>
      </c>
      <c r="D25">
        <v>228100</v>
      </c>
      <c r="E25" t="s">
        <v>491</v>
      </c>
      <c r="F25" s="3" t="s">
        <v>492</v>
      </c>
      <c r="G25" s="3" t="s">
        <v>493</v>
      </c>
    </row>
    <row r="26" spans="1:7">
      <c r="A26" s="3" t="s">
        <v>494</v>
      </c>
      <c r="C26">
        <v>0</v>
      </c>
      <c r="D26">
        <v>62600</v>
      </c>
      <c r="E26" t="s">
        <v>491</v>
      </c>
      <c r="F26" s="3" t="s">
        <v>492</v>
      </c>
      <c r="G26" s="3" t="s">
        <v>493</v>
      </c>
    </row>
    <row r="27" spans="1:7">
      <c r="A27" s="3" t="s">
        <v>495</v>
      </c>
      <c r="C27">
        <v>0</v>
      </c>
      <c r="D27">
        <v>29600</v>
      </c>
      <c r="E27" t="s">
        <v>491</v>
      </c>
      <c r="F27" s="3" t="s">
        <v>492</v>
      </c>
      <c r="G27" s="3" t="s">
        <v>493</v>
      </c>
    </row>
    <row r="28" spans="1:7">
      <c r="A28" s="3" t="s">
        <v>156</v>
      </c>
      <c r="C28">
        <v>0</v>
      </c>
      <c r="D28">
        <v>20900</v>
      </c>
      <c r="E28" t="s">
        <v>491</v>
      </c>
      <c r="F28" s="3" t="s">
        <v>492</v>
      </c>
      <c r="G28" s="3" t="s">
        <v>493</v>
      </c>
    </row>
    <row r="29" spans="1:7">
      <c r="A29" s="3" t="s">
        <v>158</v>
      </c>
      <c r="C29">
        <v>0</v>
      </c>
      <c r="D29">
        <v>24680</v>
      </c>
      <c r="E29" t="s">
        <v>491</v>
      </c>
      <c r="F29" s="3" t="s">
        <v>492</v>
      </c>
      <c r="G29" s="3" t="s">
        <v>493</v>
      </c>
    </row>
    <row r="30" spans="1:7">
      <c r="A30" s="3" t="s">
        <v>150</v>
      </c>
      <c r="C30">
        <v>0</v>
      </c>
      <c r="D30">
        <v>18830</v>
      </c>
      <c r="E30" t="s">
        <v>491</v>
      </c>
      <c r="F30" s="3" t="s">
        <v>492</v>
      </c>
      <c r="G30" s="3" t="s">
        <v>493</v>
      </c>
    </row>
    <row r="31" spans="1:7">
      <c r="A31" s="3" t="s">
        <v>152</v>
      </c>
      <c r="C31">
        <v>0</v>
      </c>
      <c r="D31">
        <v>19340</v>
      </c>
      <c r="E31" t="s">
        <v>491</v>
      </c>
      <c r="F31" s="3" t="s">
        <v>492</v>
      </c>
      <c r="G31" s="3" t="s">
        <v>493</v>
      </c>
    </row>
    <row r="32" spans="1:7">
      <c r="A32" s="3" t="s">
        <v>154</v>
      </c>
      <c r="C32">
        <v>0</v>
      </c>
      <c r="D32">
        <v>21290</v>
      </c>
      <c r="E32" t="s">
        <v>491</v>
      </c>
      <c r="F32" s="3" t="s">
        <v>492</v>
      </c>
      <c r="G32" s="3" t="s">
        <v>493</v>
      </c>
    </row>
    <row r="33" spans="1:7">
      <c r="A33" s="3" t="s">
        <v>148</v>
      </c>
      <c r="C33">
        <v>0</v>
      </c>
      <c r="D33">
        <v>17900</v>
      </c>
      <c r="E33" t="s">
        <v>491</v>
      </c>
      <c r="F33" s="3" t="s">
        <v>492</v>
      </c>
      <c r="G33" s="3" t="s">
        <v>493</v>
      </c>
    </row>
    <row r="34" spans="1:7">
      <c r="A34" s="3" t="s">
        <v>131</v>
      </c>
      <c r="C34">
        <v>0</v>
      </c>
      <c r="D34">
        <v>19340</v>
      </c>
      <c r="E34" t="s">
        <v>491</v>
      </c>
      <c r="F34" s="3" t="s">
        <v>492</v>
      </c>
      <c r="G34" s="3" t="s">
        <v>493</v>
      </c>
    </row>
    <row r="35" spans="1:7">
      <c r="A35" s="3" t="s">
        <v>118</v>
      </c>
      <c r="C35">
        <v>0</v>
      </c>
      <c r="D35">
        <v>40050</v>
      </c>
      <c r="E35" t="s">
        <v>491</v>
      </c>
      <c r="F35" s="3" t="s">
        <v>492</v>
      </c>
      <c r="G35" s="3" t="s">
        <v>493</v>
      </c>
    </row>
    <row r="36" spans="1:7">
      <c r="A36" s="3" t="s">
        <v>162</v>
      </c>
      <c r="C36">
        <v>0</v>
      </c>
      <c r="D36">
        <v>28050</v>
      </c>
      <c r="E36" t="s">
        <v>491</v>
      </c>
      <c r="F36" s="3" t="s">
        <v>492</v>
      </c>
      <c r="G36" s="3" t="s">
        <v>493</v>
      </c>
    </row>
    <row r="37" spans="1:7">
      <c r="A37" s="3" t="s">
        <v>119</v>
      </c>
      <c r="C37">
        <v>0</v>
      </c>
      <c r="D37">
        <v>49040</v>
      </c>
      <c r="E37" t="s">
        <v>491</v>
      </c>
      <c r="F37" s="3" t="s">
        <v>492</v>
      </c>
      <c r="G37" s="3" t="s">
        <v>493</v>
      </c>
    </row>
    <row r="38" spans="1:7">
      <c r="A38" s="3" t="s">
        <v>157</v>
      </c>
      <c r="C38">
        <v>0</v>
      </c>
      <c r="D38">
        <v>23900</v>
      </c>
      <c r="E38" t="s">
        <v>491</v>
      </c>
      <c r="F38" s="3" t="s">
        <v>492</v>
      </c>
      <c r="G38" s="3" t="s">
        <v>493</v>
      </c>
    </row>
    <row r="39" spans="1:7">
      <c r="A39" s="3" t="s">
        <v>159</v>
      </c>
      <c r="C39">
        <v>0</v>
      </c>
      <c r="D39">
        <v>27680</v>
      </c>
      <c r="E39" t="s">
        <v>491</v>
      </c>
      <c r="F39" s="3" t="s">
        <v>492</v>
      </c>
      <c r="G39" s="3" t="s">
        <v>493</v>
      </c>
    </row>
    <row r="40" spans="1:7">
      <c r="A40" s="3" t="s">
        <v>151</v>
      </c>
      <c r="C40">
        <v>0</v>
      </c>
      <c r="D40">
        <v>21830</v>
      </c>
      <c r="E40" t="s">
        <v>491</v>
      </c>
      <c r="F40" s="3" t="s">
        <v>492</v>
      </c>
      <c r="G40" s="3" t="s">
        <v>493</v>
      </c>
    </row>
    <row r="41" spans="1:7">
      <c r="A41" s="3" t="s">
        <v>153</v>
      </c>
      <c r="C41">
        <v>0</v>
      </c>
      <c r="D41">
        <v>22340</v>
      </c>
      <c r="E41" t="s">
        <v>491</v>
      </c>
      <c r="F41" s="3" t="s">
        <v>492</v>
      </c>
      <c r="G41" s="3" t="s">
        <v>493</v>
      </c>
    </row>
    <row r="42" spans="1:7">
      <c r="A42" s="3" t="s">
        <v>155</v>
      </c>
      <c r="C42">
        <v>0</v>
      </c>
      <c r="D42">
        <v>24290</v>
      </c>
      <c r="E42" t="s">
        <v>491</v>
      </c>
      <c r="F42" s="3" t="s">
        <v>492</v>
      </c>
      <c r="G42" s="3" t="s">
        <v>493</v>
      </c>
    </row>
    <row r="43" spans="1:7">
      <c r="A43" s="3" t="s">
        <v>149</v>
      </c>
      <c r="C43">
        <v>0</v>
      </c>
      <c r="D43">
        <v>20900</v>
      </c>
      <c r="E43" t="s">
        <v>491</v>
      </c>
      <c r="F43" s="3" t="s">
        <v>492</v>
      </c>
      <c r="G43" s="3" t="s">
        <v>493</v>
      </c>
    </row>
    <row r="44" spans="1:7">
      <c r="A44" s="3" t="s">
        <v>132</v>
      </c>
      <c r="C44">
        <v>0</v>
      </c>
      <c r="D44">
        <v>22340</v>
      </c>
      <c r="E44" t="s">
        <v>491</v>
      </c>
      <c r="F44" s="3" t="s">
        <v>492</v>
      </c>
      <c r="G44" s="3" t="s">
        <v>493</v>
      </c>
    </row>
    <row r="45" spans="1:7">
      <c r="A45" s="3" t="s">
        <v>133</v>
      </c>
      <c r="C45">
        <v>0</v>
      </c>
      <c r="D45">
        <v>29550</v>
      </c>
      <c r="E45" t="s">
        <v>491</v>
      </c>
      <c r="F45" s="3" t="s">
        <v>492</v>
      </c>
      <c r="G45" s="3" t="s">
        <v>493</v>
      </c>
    </row>
    <row r="46" spans="1:7">
      <c r="A46" s="3" t="s">
        <v>120</v>
      </c>
      <c r="C46">
        <v>0</v>
      </c>
      <c r="D46">
        <v>63460</v>
      </c>
      <c r="E46" t="s">
        <v>491</v>
      </c>
      <c r="F46" s="3" t="s">
        <v>492</v>
      </c>
      <c r="G46" s="3" t="s">
        <v>493</v>
      </c>
    </row>
    <row r="47" spans="1:7">
      <c r="A47" s="3" t="s">
        <v>121</v>
      </c>
      <c r="C47">
        <v>0</v>
      </c>
      <c r="D47">
        <v>66840</v>
      </c>
      <c r="E47" t="s">
        <v>491</v>
      </c>
      <c r="F47" s="3" t="s">
        <v>492</v>
      </c>
      <c r="G47" s="3" t="s">
        <v>493</v>
      </c>
    </row>
    <row r="48" spans="1:7">
      <c r="A48" s="3" t="s">
        <v>443</v>
      </c>
      <c r="C48">
        <v>0</v>
      </c>
      <c r="D48">
        <v>63780</v>
      </c>
      <c r="E48" t="s">
        <v>491</v>
      </c>
      <c r="F48" s="3" t="s">
        <v>492</v>
      </c>
      <c r="G48" s="3" t="s">
        <v>493</v>
      </c>
    </row>
    <row r="49" spans="1:7">
      <c r="A49" s="3" t="s">
        <v>122</v>
      </c>
      <c r="C49">
        <v>0</v>
      </c>
      <c r="D49">
        <v>63560</v>
      </c>
      <c r="E49" t="s">
        <v>491</v>
      </c>
      <c r="F49" s="3" t="s">
        <v>492</v>
      </c>
      <c r="G49" s="3" t="s">
        <v>493</v>
      </c>
    </row>
    <row r="50" spans="1:7">
      <c r="A50" s="3" t="s">
        <v>137</v>
      </c>
      <c r="C50">
        <v>0</v>
      </c>
      <c r="D50">
        <v>66190</v>
      </c>
      <c r="E50" t="s">
        <v>491</v>
      </c>
      <c r="F50" s="3" t="s">
        <v>492</v>
      </c>
      <c r="G50" s="3" t="s">
        <v>493</v>
      </c>
    </row>
    <row r="51" spans="1:7">
      <c r="A51" s="3" t="s">
        <v>123</v>
      </c>
      <c r="C51">
        <v>0</v>
      </c>
      <c r="D51">
        <v>93850</v>
      </c>
      <c r="E51" t="s">
        <v>491</v>
      </c>
      <c r="F51" s="3" t="s">
        <v>492</v>
      </c>
      <c r="G51" s="3" t="s">
        <v>493</v>
      </c>
    </row>
    <row r="52" spans="1:7">
      <c r="A52" s="3" t="s">
        <v>124</v>
      </c>
      <c r="C52">
        <v>0</v>
      </c>
      <c r="D52">
        <v>98280</v>
      </c>
      <c r="E52" t="s">
        <v>491</v>
      </c>
      <c r="F52" s="3" t="s">
        <v>492</v>
      </c>
      <c r="G52" s="3" t="s">
        <v>493</v>
      </c>
    </row>
    <row r="53" spans="1:7">
      <c r="A53" s="3" t="s">
        <v>135</v>
      </c>
      <c r="C53">
        <v>0</v>
      </c>
      <c r="D53">
        <v>30010</v>
      </c>
      <c r="E53" t="s">
        <v>491</v>
      </c>
      <c r="F53" s="3" t="s">
        <v>492</v>
      </c>
      <c r="G53" s="3" t="s">
        <v>493</v>
      </c>
    </row>
    <row r="54" spans="1:7">
      <c r="A54" s="3" t="s">
        <v>125</v>
      </c>
      <c r="C54">
        <v>0</v>
      </c>
      <c r="D54">
        <v>28560</v>
      </c>
      <c r="E54" t="s">
        <v>491</v>
      </c>
      <c r="F54" s="3" t="s">
        <v>492</v>
      </c>
      <c r="G54" s="3" t="s">
        <v>493</v>
      </c>
    </row>
    <row r="55" spans="1:7">
      <c r="A55" s="3" t="s">
        <v>147</v>
      </c>
      <c r="C55">
        <v>0</v>
      </c>
      <c r="D55">
        <v>126080</v>
      </c>
      <c r="E55" t="s">
        <v>491</v>
      </c>
      <c r="F55" s="3" t="s">
        <v>492</v>
      </c>
      <c r="G55" s="3" t="s">
        <v>493</v>
      </c>
    </row>
    <row r="56" spans="1:7">
      <c r="A56" s="3" t="s">
        <v>146</v>
      </c>
      <c r="C56">
        <v>0</v>
      </c>
      <c r="D56">
        <v>94710</v>
      </c>
      <c r="E56" t="s">
        <v>491</v>
      </c>
      <c r="F56" s="3" t="s">
        <v>492</v>
      </c>
      <c r="G56" s="3" t="s">
        <v>493</v>
      </c>
    </row>
    <row r="57" spans="1:7">
      <c r="A57" s="3" t="s">
        <v>145</v>
      </c>
      <c r="C57">
        <v>0</v>
      </c>
      <c r="D57">
        <v>105530</v>
      </c>
      <c r="E57" t="s">
        <v>491</v>
      </c>
      <c r="F57" s="3" t="s">
        <v>492</v>
      </c>
      <c r="G57" s="3" t="s">
        <v>493</v>
      </c>
    </row>
    <row r="58" spans="1:7">
      <c r="A58" s="3" t="s">
        <v>439</v>
      </c>
      <c r="C58">
        <v>0</v>
      </c>
      <c r="D58">
        <v>46410</v>
      </c>
      <c r="E58" t="s">
        <v>491</v>
      </c>
      <c r="F58" s="3" t="s">
        <v>492</v>
      </c>
      <c r="G58" s="3" t="s">
        <v>493</v>
      </c>
    </row>
    <row r="59" spans="1:7">
      <c r="A59" s="3" t="s">
        <v>136</v>
      </c>
      <c r="C59">
        <v>0</v>
      </c>
      <c r="D59">
        <v>35600</v>
      </c>
      <c r="E59" t="s">
        <v>491</v>
      </c>
      <c r="F59" s="3" t="s">
        <v>492</v>
      </c>
      <c r="G59" s="3" t="s">
        <v>493</v>
      </c>
    </row>
    <row r="60" spans="1:7">
      <c r="A60" s="3" t="s">
        <v>143</v>
      </c>
      <c r="C60">
        <v>0</v>
      </c>
      <c r="D60">
        <v>37280</v>
      </c>
      <c r="E60" t="s">
        <v>491</v>
      </c>
      <c r="F60" s="3" t="s">
        <v>492</v>
      </c>
      <c r="G60" s="3" t="s">
        <v>493</v>
      </c>
    </row>
    <row r="61" spans="1:7">
      <c r="A61" s="3" t="s">
        <v>141</v>
      </c>
      <c r="C61">
        <v>0</v>
      </c>
      <c r="D61">
        <v>38430</v>
      </c>
      <c r="E61" t="s">
        <v>491</v>
      </c>
      <c r="F61" s="3" t="s">
        <v>492</v>
      </c>
      <c r="G61" s="3" t="s">
        <v>493</v>
      </c>
    </row>
    <row r="62" spans="1:7">
      <c r="A62" s="3" t="s">
        <v>142</v>
      </c>
      <c r="C62">
        <v>0</v>
      </c>
      <c r="D62">
        <v>49250</v>
      </c>
      <c r="E62" t="s">
        <v>491</v>
      </c>
      <c r="F62" s="3" t="s">
        <v>492</v>
      </c>
      <c r="G62" s="3" t="s">
        <v>493</v>
      </c>
    </row>
    <row r="63" spans="1:7">
      <c r="A63" s="3" t="s">
        <v>139</v>
      </c>
      <c r="C63">
        <v>0</v>
      </c>
      <c r="D63">
        <v>66780</v>
      </c>
      <c r="E63" t="s">
        <v>491</v>
      </c>
      <c r="F63" s="3" t="s">
        <v>492</v>
      </c>
      <c r="G63" s="3" t="s">
        <v>493</v>
      </c>
    </row>
    <row r="64" spans="1:7">
      <c r="A64" s="3" t="s">
        <v>129</v>
      </c>
      <c r="C64">
        <v>0</v>
      </c>
      <c r="D64">
        <v>72730</v>
      </c>
      <c r="E64" t="s">
        <v>491</v>
      </c>
      <c r="F64" s="3" t="s">
        <v>492</v>
      </c>
      <c r="G64" s="3" t="s">
        <v>493</v>
      </c>
    </row>
    <row r="65" spans="1:7">
      <c r="A65" s="3" t="s">
        <v>130</v>
      </c>
      <c r="C65">
        <v>0</v>
      </c>
      <c r="D65">
        <v>74040</v>
      </c>
      <c r="E65" t="s">
        <v>491</v>
      </c>
      <c r="F65" s="3" t="s">
        <v>492</v>
      </c>
      <c r="G65" s="3" t="s">
        <v>493</v>
      </c>
    </row>
    <row r="66" spans="1:7">
      <c r="A66" s="3" t="s">
        <v>126</v>
      </c>
      <c r="C66">
        <v>0</v>
      </c>
      <c r="D66">
        <v>49780</v>
      </c>
      <c r="E66" t="s">
        <v>491</v>
      </c>
      <c r="F66" s="3" t="s">
        <v>492</v>
      </c>
      <c r="G66" s="3" t="s">
        <v>493</v>
      </c>
    </row>
    <row r="67" spans="1:7">
      <c r="A67" s="3" t="s">
        <v>127</v>
      </c>
      <c r="C67">
        <v>0</v>
      </c>
      <c r="D67">
        <v>54900</v>
      </c>
      <c r="E67" t="s">
        <v>491</v>
      </c>
      <c r="F67" s="3" t="s">
        <v>492</v>
      </c>
      <c r="G67" s="3" t="s">
        <v>493</v>
      </c>
    </row>
    <row r="68" spans="1:7">
      <c r="A68" s="3" t="s">
        <v>128</v>
      </c>
      <c r="C68">
        <v>0</v>
      </c>
      <c r="D68">
        <v>68880</v>
      </c>
      <c r="E68" t="s">
        <v>491</v>
      </c>
      <c r="F68" s="3" t="s">
        <v>492</v>
      </c>
      <c r="G68" s="3" t="s">
        <v>493</v>
      </c>
    </row>
    <row r="69" spans="1:7">
      <c r="A69" s="3" t="s">
        <v>144</v>
      </c>
      <c r="C69">
        <v>0</v>
      </c>
      <c r="D69">
        <v>50290</v>
      </c>
      <c r="E69" t="s">
        <v>491</v>
      </c>
      <c r="F69" s="3" t="s">
        <v>492</v>
      </c>
      <c r="G69" s="3" t="s">
        <v>493</v>
      </c>
    </row>
    <row r="70" spans="1:7">
      <c r="A70" s="3" t="s">
        <v>116</v>
      </c>
      <c r="C70">
        <v>0</v>
      </c>
      <c r="D70">
        <v>75350</v>
      </c>
      <c r="E70" t="s">
        <v>491</v>
      </c>
      <c r="F70" s="3" t="s">
        <v>492</v>
      </c>
      <c r="G70" s="3" t="s">
        <v>493</v>
      </c>
    </row>
    <row r="71" spans="1:7">
      <c r="A71" s="3" t="s">
        <v>117</v>
      </c>
      <c r="C71">
        <v>0</v>
      </c>
      <c r="D71">
        <v>102220</v>
      </c>
      <c r="E71" t="s">
        <v>491</v>
      </c>
      <c r="F71" s="3" t="s">
        <v>492</v>
      </c>
      <c r="G71" s="3" t="s">
        <v>493</v>
      </c>
    </row>
    <row r="72" spans="1:7">
      <c r="A72" s="3" t="s">
        <v>416</v>
      </c>
      <c r="C72">
        <v>0</v>
      </c>
      <c r="D72">
        <v>43160</v>
      </c>
      <c r="E72" t="s">
        <v>491</v>
      </c>
      <c r="F72" s="3" t="s">
        <v>492</v>
      </c>
      <c r="G72" s="3" t="s">
        <v>493</v>
      </c>
    </row>
    <row r="73" spans="1:7">
      <c r="A73" s="3" t="s">
        <v>138</v>
      </c>
      <c r="C73">
        <v>0</v>
      </c>
      <c r="D73">
        <v>78600</v>
      </c>
      <c r="E73" t="s">
        <v>491</v>
      </c>
      <c r="F73" s="3" t="s">
        <v>492</v>
      </c>
      <c r="G73" s="3" t="s">
        <v>493</v>
      </c>
    </row>
    <row r="74" spans="1:7">
      <c r="A74" s="3" t="s">
        <v>114</v>
      </c>
      <c r="C74">
        <v>0</v>
      </c>
      <c r="D74">
        <v>74550</v>
      </c>
      <c r="E74" t="s">
        <v>491</v>
      </c>
      <c r="F74" s="3" t="s">
        <v>492</v>
      </c>
      <c r="G74" s="3" t="s">
        <v>493</v>
      </c>
    </row>
    <row r="75" spans="1:7">
      <c r="A75" s="3" t="s">
        <v>115</v>
      </c>
      <c r="C75">
        <v>0</v>
      </c>
      <c r="D75">
        <v>81580</v>
      </c>
      <c r="E75" t="s">
        <v>491</v>
      </c>
      <c r="F75" s="3" t="s">
        <v>492</v>
      </c>
      <c r="G75" s="3" t="s">
        <v>493</v>
      </c>
    </row>
    <row r="76" spans="1:7">
      <c r="A76" s="3" t="s">
        <v>496</v>
      </c>
      <c r="C76">
        <v>0</v>
      </c>
      <c r="D76">
        <v>12000</v>
      </c>
      <c r="E76" t="s">
        <v>491</v>
      </c>
      <c r="F76" s="3" t="s">
        <v>492</v>
      </c>
      <c r="G76" s="3" t="s">
        <v>493</v>
      </c>
    </row>
    <row r="77" spans="1:7">
      <c r="A77" s="3" t="s">
        <v>497</v>
      </c>
      <c r="C77">
        <v>0</v>
      </c>
      <c r="D77">
        <v>15000</v>
      </c>
      <c r="E77" t="s">
        <v>491</v>
      </c>
      <c r="F77" s="3" t="s">
        <v>492</v>
      </c>
      <c r="G77" s="3" t="s">
        <v>493</v>
      </c>
    </row>
    <row r="78" spans="1:7">
      <c r="A78" s="3" t="s">
        <v>498</v>
      </c>
      <c r="C78">
        <v>0</v>
      </c>
      <c r="D78">
        <v>26900</v>
      </c>
      <c r="E78" t="s">
        <v>491</v>
      </c>
      <c r="F78" s="3" t="s">
        <v>492</v>
      </c>
      <c r="G78" s="3" t="s">
        <v>493</v>
      </c>
    </row>
    <row r="79" spans="1:7">
      <c r="A79" s="3" t="s">
        <v>134</v>
      </c>
      <c r="C79">
        <v>0</v>
      </c>
      <c r="D79">
        <v>34750</v>
      </c>
      <c r="E79" t="s">
        <v>491</v>
      </c>
      <c r="F79" s="3" t="s">
        <v>492</v>
      </c>
      <c r="G79" s="3" t="s">
        <v>493</v>
      </c>
    </row>
    <row r="80" spans="1:7">
      <c r="A80" s="3" t="s">
        <v>140</v>
      </c>
      <c r="C80">
        <v>0</v>
      </c>
      <c r="D80">
        <v>34650</v>
      </c>
      <c r="E80" t="s">
        <v>491</v>
      </c>
      <c r="F80" s="3" t="s">
        <v>492</v>
      </c>
      <c r="G80" s="3" t="s">
        <v>493</v>
      </c>
    </row>
    <row r="81" spans="1:7">
      <c r="A81" s="3" t="s">
        <v>179</v>
      </c>
      <c r="C81">
        <v>0</v>
      </c>
      <c r="D81">
        <v>115500</v>
      </c>
      <c r="E81" t="s">
        <v>491</v>
      </c>
      <c r="F81" s="3" t="s">
        <v>492</v>
      </c>
      <c r="G81" s="3" t="s">
        <v>493</v>
      </c>
    </row>
    <row r="82" spans="1:7">
      <c r="A82" s="3" t="s">
        <v>181</v>
      </c>
      <c r="C82">
        <v>0</v>
      </c>
      <c r="D82">
        <v>142600</v>
      </c>
      <c r="E82" t="s">
        <v>491</v>
      </c>
      <c r="F82" s="3" t="s">
        <v>492</v>
      </c>
      <c r="G82" s="3" t="s">
        <v>493</v>
      </c>
    </row>
    <row r="83" spans="1:7">
      <c r="A83" s="3" t="s">
        <v>182</v>
      </c>
      <c r="C83">
        <v>0</v>
      </c>
      <c r="D83">
        <v>145450</v>
      </c>
      <c r="E83" t="s">
        <v>491</v>
      </c>
      <c r="F83" s="3" t="s">
        <v>492</v>
      </c>
      <c r="G83" s="3" t="s">
        <v>493</v>
      </c>
    </row>
    <row r="84" spans="1:7">
      <c r="A84" s="3" t="s">
        <v>499</v>
      </c>
      <c r="C84">
        <v>0</v>
      </c>
      <c r="D84">
        <v>23530</v>
      </c>
      <c r="E84" t="s">
        <v>491</v>
      </c>
      <c r="F84" s="3" t="s">
        <v>492</v>
      </c>
      <c r="G84" s="3" t="s">
        <v>493</v>
      </c>
    </row>
    <row r="85" spans="1:7">
      <c r="A85" s="3" t="s">
        <v>167</v>
      </c>
      <c r="C85">
        <v>0</v>
      </c>
      <c r="D85">
        <v>45500</v>
      </c>
      <c r="E85" t="s">
        <v>491</v>
      </c>
      <c r="F85" s="3" t="s">
        <v>492</v>
      </c>
      <c r="G85" s="3" t="s">
        <v>493</v>
      </c>
    </row>
    <row r="86" spans="1:7">
      <c r="A86" s="3" t="s">
        <v>177</v>
      </c>
      <c r="C86">
        <v>0</v>
      </c>
      <c r="D86">
        <v>59350</v>
      </c>
      <c r="E86" t="s">
        <v>491</v>
      </c>
      <c r="F86" s="3" t="s">
        <v>492</v>
      </c>
      <c r="G86" s="3" t="s">
        <v>493</v>
      </c>
    </row>
    <row r="87" spans="1:7">
      <c r="A87" s="3" t="s">
        <v>487</v>
      </c>
      <c r="C87">
        <v>0</v>
      </c>
      <c r="D87">
        <v>281800</v>
      </c>
      <c r="E87" t="s">
        <v>491</v>
      </c>
      <c r="F87" s="3" t="s">
        <v>492</v>
      </c>
      <c r="G87" s="3" t="s">
        <v>493</v>
      </c>
    </row>
    <row r="88" spans="1:7">
      <c r="A88" s="3" t="s">
        <v>176</v>
      </c>
      <c r="C88">
        <v>0</v>
      </c>
      <c r="D88">
        <v>49700</v>
      </c>
      <c r="E88" t="s">
        <v>491</v>
      </c>
      <c r="F88" s="3" t="s">
        <v>492</v>
      </c>
      <c r="G88" s="3" t="s">
        <v>493</v>
      </c>
    </row>
    <row r="89" spans="1:7">
      <c r="A89" s="3" t="s">
        <v>500</v>
      </c>
      <c r="C89">
        <v>0</v>
      </c>
      <c r="D89">
        <v>45000</v>
      </c>
      <c r="E89" t="s">
        <v>491</v>
      </c>
      <c r="F89" s="3" t="s">
        <v>492</v>
      </c>
      <c r="G89" s="3" t="s">
        <v>493</v>
      </c>
    </row>
    <row r="90" spans="1:7">
      <c r="A90" s="3" t="s">
        <v>403</v>
      </c>
      <c r="C90">
        <v>0</v>
      </c>
      <c r="D90">
        <v>237010</v>
      </c>
      <c r="E90" t="s">
        <v>491</v>
      </c>
      <c r="F90" s="3" t="s">
        <v>492</v>
      </c>
      <c r="G90" s="3" t="s">
        <v>493</v>
      </c>
    </row>
    <row r="91" spans="1:7">
      <c r="A91" s="3" t="s">
        <v>180</v>
      </c>
      <c r="C91">
        <v>0</v>
      </c>
      <c r="D91">
        <v>60900</v>
      </c>
      <c r="E91" t="s">
        <v>491</v>
      </c>
      <c r="F91" s="3" t="s">
        <v>492</v>
      </c>
      <c r="G91" s="3" t="s">
        <v>493</v>
      </c>
    </row>
    <row r="92" spans="1:7">
      <c r="A92" s="3" t="s">
        <v>501</v>
      </c>
      <c r="C92">
        <v>0</v>
      </c>
      <c r="D92">
        <v>49000</v>
      </c>
      <c r="E92" t="s">
        <v>491</v>
      </c>
      <c r="F92" s="3" t="s">
        <v>492</v>
      </c>
      <c r="G92" s="3" t="s">
        <v>493</v>
      </c>
    </row>
    <row r="93" spans="1:7">
      <c r="A93" s="3" t="s">
        <v>183</v>
      </c>
      <c r="C93">
        <v>0</v>
      </c>
      <c r="D93">
        <v>261700</v>
      </c>
      <c r="E93" t="s">
        <v>491</v>
      </c>
      <c r="F93" s="3" t="s">
        <v>492</v>
      </c>
      <c r="G93" s="3" t="s">
        <v>493</v>
      </c>
    </row>
    <row r="94" spans="1:7">
      <c r="A94" s="3" t="s">
        <v>178</v>
      </c>
      <c r="C94">
        <v>0</v>
      </c>
      <c r="D94">
        <v>140500</v>
      </c>
      <c r="E94" t="s">
        <v>491</v>
      </c>
      <c r="F94" s="3" t="s">
        <v>492</v>
      </c>
      <c r="G94" s="3" t="s">
        <v>493</v>
      </c>
    </row>
    <row r="95" spans="1:7">
      <c r="A95" s="3" t="s">
        <v>415</v>
      </c>
      <c r="C95">
        <v>0</v>
      </c>
      <c r="D95">
        <v>237340</v>
      </c>
      <c r="E95" t="s">
        <v>491</v>
      </c>
      <c r="F95" s="3" t="s">
        <v>492</v>
      </c>
      <c r="G95" s="3" t="s">
        <v>493</v>
      </c>
    </row>
    <row r="96" spans="1:7">
      <c r="A96" s="3" t="s">
        <v>502</v>
      </c>
      <c r="C96">
        <v>0</v>
      </c>
      <c r="D96">
        <v>30000</v>
      </c>
      <c r="E96" t="s">
        <v>491</v>
      </c>
      <c r="F96" s="3" t="s">
        <v>492</v>
      </c>
      <c r="G96" s="3" t="s">
        <v>493</v>
      </c>
    </row>
    <row r="97" spans="1:7">
      <c r="A97" s="3" t="s">
        <v>168</v>
      </c>
      <c r="C97">
        <v>0</v>
      </c>
      <c r="D97">
        <v>48470</v>
      </c>
      <c r="E97" t="s">
        <v>491</v>
      </c>
      <c r="F97" s="3" t="s">
        <v>492</v>
      </c>
      <c r="G97" s="3" t="s">
        <v>493</v>
      </c>
    </row>
    <row r="98" spans="1:7">
      <c r="A98" s="3" t="s">
        <v>423</v>
      </c>
      <c r="C98">
        <v>0</v>
      </c>
      <c r="D98">
        <v>53700</v>
      </c>
      <c r="E98" t="s">
        <v>491</v>
      </c>
      <c r="F98" s="3" t="s">
        <v>492</v>
      </c>
      <c r="G98" s="3" t="s">
        <v>493</v>
      </c>
    </row>
    <row r="99" spans="1:7">
      <c r="A99" s="3" t="s">
        <v>175</v>
      </c>
      <c r="C99">
        <v>0</v>
      </c>
      <c r="D99">
        <v>53700</v>
      </c>
      <c r="E99" t="s">
        <v>491</v>
      </c>
      <c r="F99" s="3" t="s">
        <v>492</v>
      </c>
      <c r="G99" s="3" t="s">
        <v>493</v>
      </c>
    </row>
    <row r="100" spans="1:7">
      <c r="A100" s="3" t="s">
        <v>169</v>
      </c>
      <c r="C100">
        <v>0</v>
      </c>
      <c r="D100">
        <v>53500</v>
      </c>
      <c r="E100" t="s">
        <v>491</v>
      </c>
      <c r="F100" s="3" t="s">
        <v>492</v>
      </c>
      <c r="G100" s="3" t="s">
        <v>493</v>
      </c>
    </row>
    <row r="101" spans="1:7">
      <c r="A101" s="3" t="s">
        <v>405</v>
      </c>
      <c r="C101">
        <v>0</v>
      </c>
      <c r="D101">
        <v>55700</v>
      </c>
      <c r="E101" t="s">
        <v>491</v>
      </c>
      <c r="F101" s="3" t="s">
        <v>492</v>
      </c>
      <c r="G101" s="3" t="s">
        <v>493</v>
      </c>
    </row>
    <row r="102" spans="1:7">
      <c r="A102" s="3" t="s">
        <v>172</v>
      </c>
      <c r="C102">
        <v>0</v>
      </c>
      <c r="D102">
        <v>146750</v>
      </c>
      <c r="E102" t="s">
        <v>491</v>
      </c>
      <c r="F102" s="3" t="s">
        <v>492</v>
      </c>
      <c r="G102" s="3" t="s">
        <v>493</v>
      </c>
    </row>
    <row r="103" spans="1:7">
      <c r="A103" s="3" t="s">
        <v>170</v>
      </c>
      <c r="C103">
        <v>0</v>
      </c>
      <c r="D103">
        <v>119000</v>
      </c>
      <c r="E103" t="s">
        <v>491</v>
      </c>
      <c r="F103" s="3" t="s">
        <v>492</v>
      </c>
      <c r="G103" s="3" t="s">
        <v>493</v>
      </c>
    </row>
    <row r="104" spans="1:7">
      <c r="A104" s="3" t="s">
        <v>174</v>
      </c>
      <c r="C104">
        <v>0</v>
      </c>
      <c r="D104">
        <v>212000</v>
      </c>
      <c r="E104" t="s">
        <v>491</v>
      </c>
      <c r="F104" s="3" t="s">
        <v>492</v>
      </c>
      <c r="G104" s="3" t="s">
        <v>493</v>
      </c>
    </row>
    <row r="105" spans="1:7">
      <c r="A105" s="3" t="s">
        <v>173</v>
      </c>
      <c r="C105">
        <v>0</v>
      </c>
      <c r="D105">
        <v>281800</v>
      </c>
      <c r="E105" t="s">
        <v>491</v>
      </c>
      <c r="F105" s="3" t="s">
        <v>492</v>
      </c>
      <c r="G105" s="3" t="s">
        <v>493</v>
      </c>
    </row>
    <row r="106" spans="1:7">
      <c r="A106" s="3" t="s">
        <v>171</v>
      </c>
      <c r="C106">
        <v>0</v>
      </c>
      <c r="D106">
        <v>209700</v>
      </c>
      <c r="E106" t="s">
        <v>491</v>
      </c>
      <c r="F106" s="3" t="s">
        <v>492</v>
      </c>
      <c r="G106" s="3" t="s">
        <v>493</v>
      </c>
    </row>
    <row r="107" spans="1:7">
      <c r="A107" s="3" t="s">
        <v>503</v>
      </c>
      <c r="C107">
        <v>0</v>
      </c>
      <c r="D107">
        <v>26750</v>
      </c>
      <c r="E107" t="s">
        <v>491</v>
      </c>
      <c r="F107" s="3" t="s">
        <v>492</v>
      </c>
      <c r="G107" s="3" t="s">
        <v>493</v>
      </c>
    </row>
    <row r="108" spans="1:7">
      <c r="A108" s="3" t="s">
        <v>165</v>
      </c>
      <c r="C108">
        <v>0</v>
      </c>
      <c r="D108">
        <v>32460</v>
      </c>
      <c r="E108" t="s">
        <v>491</v>
      </c>
      <c r="F108" s="3" t="s">
        <v>492</v>
      </c>
      <c r="G108" s="3" t="s">
        <v>493</v>
      </c>
    </row>
    <row r="109" spans="1:7">
      <c r="A109" s="3" t="s">
        <v>163</v>
      </c>
      <c r="C109">
        <v>0</v>
      </c>
      <c r="D109">
        <v>36170</v>
      </c>
      <c r="E109" t="s">
        <v>491</v>
      </c>
      <c r="F109" s="3" t="s">
        <v>492</v>
      </c>
      <c r="G109" s="3" t="s">
        <v>493</v>
      </c>
    </row>
    <row r="110" spans="1:7">
      <c r="A110" s="3" t="s">
        <v>164</v>
      </c>
      <c r="C110">
        <v>0</v>
      </c>
      <c r="D110">
        <v>32460</v>
      </c>
      <c r="E110" t="s">
        <v>491</v>
      </c>
      <c r="F110" s="3" t="s">
        <v>492</v>
      </c>
      <c r="G110" s="3" t="s">
        <v>493</v>
      </c>
    </row>
    <row r="111" spans="1:7">
      <c r="A111" s="3" t="s">
        <v>166</v>
      </c>
      <c r="C111">
        <v>0</v>
      </c>
      <c r="D111">
        <v>34170</v>
      </c>
      <c r="E111" t="s">
        <v>491</v>
      </c>
      <c r="F111" s="3" t="s">
        <v>492</v>
      </c>
      <c r="G111" s="3" t="s">
        <v>493</v>
      </c>
    </row>
    <row r="112" spans="1:7">
      <c r="A112" s="3" t="s">
        <v>504</v>
      </c>
      <c r="C112">
        <v>0</v>
      </c>
      <c r="D112">
        <v>225000</v>
      </c>
      <c r="E112" t="s">
        <v>491</v>
      </c>
      <c r="F112" s="3" t="s">
        <v>492</v>
      </c>
      <c r="G112" s="3" t="s">
        <v>493</v>
      </c>
    </row>
    <row r="113" spans="1:7">
      <c r="A113" s="3" t="s">
        <v>288</v>
      </c>
      <c r="C113">
        <v>0</v>
      </c>
      <c r="D113">
        <v>44720</v>
      </c>
      <c r="E113" t="s">
        <v>491</v>
      </c>
      <c r="F113" s="3" t="s">
        <v>492</v>
      </c>
      <c r="G113" s="3" t="s">
        <v>493</v>
      </c>
    </row>
    <row r="114" spans="1:7">
      <c r="A114" s="3" t="s">
        <v>287</v>
      </c>
      <c r="C114">
        <v>0</v>
      </c>
      <c r="D114">
        <v>32550</v>
      </c>
      <c r="E114" t="s">
        <v>491</v>
      </c>
      <c r="F114" s="3" t="s">
        <v>492</v>
      </c>
      <c r="G114" s="3" t="s">
        <v>493</v>
      </c>
    </row>
    <row r="115" spans="1:7">
      <c r="A115" s="3" t="s">
        <v>505</v>
      </c>
      <c r="C115">
        <v>0</v>
      </c>
      <c r="D115">
        <v>254230</v>
      </c>
      <c r="E115" t="s">
        <v>491</v>
      </c>
      <c r="F115" s="3" t="s">
        <v>492</v>
      </c>
      <c r="G115" s="3" t="s">
        <v>493</v>
      </c>
    </row>
    <row r="116" spans="1:7">
      <c r="A116" s="3" t="s">
        <v>506</v>
      </c>
      <c r="C116">
        <v>0</v>
      </c>
      <c r="D116">
        <v>218100</v>
      </c>
      <c r="E116" t="s">
        <v>491</v>
      </c>
      <c r="F116" s="3" t="s">
        <v>492</v>
      </c>
      <c r="G116" s="3" t="s">
        <v>493</v>
      </c>
    </row>
    <row r="117" spans="1:7">
      <c r="A117" s="3" t="s">
        <v>508</v>
      </c>
      <c r="C117">
        <v>0</v>
      </c>
      <c r="D117">
        <v>218100</v>
      </c>
      <c r="E117" t="s">
        <v>491</v>
      </c>
      <c r="F117" s="3" t="s">
        <v>492</v>
      </c>
      <c r="G117" s="3" t="s">
        <v>493</v>
      </c>
    </row>
    <row r="118" spans="1:7">
      <c r="A118" s="3" t="s">
        <v>509</v>
      </c>
      <c r="C118">
        <v>0</v>
      </c>
      <c r="D118">
        <v>254230</v>
      </c>
      <c r="E118" t="s">
        <v>491</v>
      </c>
      <c r="F118" s="3" t="s">
        <v>492</v>
      </c>
      <c r="G118" s="3" t="s">
        <v>493</v>
      </c>
    </row>
    <row r="119" spans="1:7">
      <c r="A119" s="3" t="s">
        <v>474</v>
      </c>
      <c r="C119">
        <v>0</v>
      </c>
      <c r="D119">
        <v>167650</v>
      </c>
      <c r="E119" t="s">
        <v>491</v>
      </c>
      <c r="F119" s="3" t="s">
        <v>492</v>
      </c>
      <c r="G119" s="3" t="s">
        <v>493</v>
      </c>
    </row>
    <row r="120" spans="1:7">
      <c r="A120" s="3" t="s">
        <v>289</v>
      </c>
      <c r="C120">
        <v>0</v>
      </c>
      <c r="D120">
        <v>139280</v>
      </c>
      <c r="E120" t="s">
        <v>491</v>
      </c>
      <c r="F120" s="3" t="s">
        <v>492</v>
      </c>
      <c r="G120" s="3" t="s">
        <v>493</v>
      </c>
    </row>
    <row r="121" spans="1:7">
      <c r="A121" s="3" t="s">
        <v>291</v>
      </c>
      <c r="C121">
        <v>0</v>
      </c>
      <c r="D121">
        <v>140430</v>
      </c>
      <c r="E121" t="s">
        <v>491</v>
      </c>
      <c r="F121" s="3" t="s">
        <v>492</v>
      </c>
      <c r="G121" s="3" t="s">
        <v>493</v>
      </c>
    </row>
    <row r="122" spans="1:7">
      <c r="A122" s="3" t="s">
        <v>290</v>
      </c>
      <c r="C122">
        <v>0</v>
      </c>
      <c r="D122">
        <v>230800</v>
      </c>
      <c r="E122" t="s">
        <v>491</v>
      </c>
      <c r="F122" s="3" t="s">
        <v>492</v>
      </c>
      <c r="G122" s="3" t="s">
        <v>493</v>
      </c>
    </row>
    <row r="123" spans="1:7">
      <c r="A123" s="3" t="s">
        <v>292</v>
      </c>
      <c r="C123">
        <v>0</v>
      </c>
      <c r="D123">
        <v>231950</v>
      </c>
      <c r="E123" t="s">
        <v>491</v>
      </c>
      <c r="F123" s="3" t="s">
        <v>492</v>
      </c>
      <c r="G123" s="3" t="s">
        <v>493</v>
      </c>
    </row>
    <row r="124" spans="1:7">
      <c r="A124" s="3" t="s">
        <v>510</v>
      </c>
      <c r="C124">
        <v>0</v>
      </c>
      <c r="D124">
        <v>29500</v>
      </c>
      <c r="E124" t="s">
        <v>491</v>
      </c>
      <c r="F124" s="3" t="s">
        <v>492</v>
      </c>
      <c r="G124" s="3" t="s">
        <v>493</v>
      </c>
    </row>
    <row r="125" spans="1:7">
      <c r="A125" s="3" t="s">
        <v>511</v>
      </c>
      <c r="C125">
        <v>0</v>
      </c>
      <c r="D125">
        <v>51240</v>
      </c>
      <c r="E125" t="s">
        <v>491</v>
      </c>
      <c r="F125" s="3" t="s">
        <v>492</v>
      </c>
      <c r="G125" s="3" t="s">
        <v>493</v>
      </c>
    </row>
    <row r="126" spans="1:7">
      <c r="A126" s="3" t="s">
        <v>444</v>
      </c>
      <c r="C126">
        <v>0</v>
      </c>
      <c r="D126">
        <v>98000</v>
      </c>
      <c r="E126" t="s">
        <v>491</v>
      </c>
      <c r="F126" s="3" t="s">
        <v>492</v>
      </c>
      <c r="G126" s="3" t="s">
        <v>493</v>
      </c>
    </row>
    <row r="127" spans="1:7">
      <c r="A127" s="3" t="s">
        <v>380</v>
      </c>
      <c r="C127">
        <v>0</v>
      </c>
      <c r="D127">
        <v>87050</v>
      </c>
      <c r="E127" t="s">
        <v>491</v>
      </c>
      <c r="F127" s="3" t="s">
        <v>492</v>
      </c>
      <c r="G127" s="3" t="s">
        <v>493</v>
      </c>
    </row>
    <row r="128" spans="1:7">
      <c r="A128" s="3" t="s">
        <v>512</v>
      </c>
      <c r="C128">
        <v>0</v>
      </c>
      <c r="D128">
        <v>165300</v>
      </c>
      <c r="E128" t="s">
        <v>491</v>
      </c>
      <c r="F128" s="3" t="s">
        <v>492</v>
      </c>
      <c r="G128" s="3" t="s">
        <v>493</v>
      </c>
    </row>
    <row r="129" spans="1:7">
      <c r="A129" s="3" t="s">
        <v>513</v>
      </c>
      <c r="C129">
        <v>0</v>
      </c>
      <c r="D129">
        <v>233300</v>
      </c>
      <c r="E129" t="s">
        <v>491</v>
      </c>
      <c r="F129" s="3" t="s">
        <v>492</v>
      </c>
      <c r="G129" s="3" t="s">
        <v>493</v>
      </c>
    </row>
    <row r="130" spans="1:7">
      <c r="A130" s="3" t="s">
        <v>418</v>
      </c>
      <c r="C130">
        <v>0</v>
      </c>
      <c r="D130">
        <v>172010</v>
      </c>
      <c r="E130" t="s">
        <v>491</v>
      </c>
      <c r="F130" s="3" t="s">
        <v>492</v>
      </c>
      <c r="G130" s="3" t="s">
        <v>493</v>
      </c>
    </row>
    <row r="131" spans="1:7">
      <c r="A131" s="3" t="s">
        <v>430</v>
      </c>
      <c r="C131">
        <v>0</v>
      </c>
      <c r="D131">
        <v>155300</v>
      </c>
      <c r="E131" t="s">
        <v>491</v>
      </c>
      <c r="F131" s="3" t="s">
        <v>492</v>
      </c>
      <c r="G131" s="3" t="s">
        <v>493</v>
      </c>
    </row>
    <row r="132" spans="1:7">
      <c r="A132" s="3" t="s">
        <v>424</v>
      </c>
      <c r="C132">
        <v>0</v>
      </c>
      <c r="D132">
        <v>150180</v>
      </c>
      <c r="E132" t="s">
        <v>491</v>
      </c>
      <c r="F132" s="3" t="s">
        <v>492</v>
      </c>
      <c r="G132" s="3" t="s">
        <v>493</v>
      </c>
    </row>
    <row r="133" spans="1:7">
      <c r="A133" s="3" t="s">
        <v>514</v>
      </c>
      <c r="C133">
        <v>0</v>
      </c>
      <c r="D133">
        <v>210000</v>
      </c>
      <c r="E133" t="s">
        <v>491</v>
      </c>
      <c r="F133" s="3" t="s">
        <v>492</v>
      </c>
      <c r="G133" s="3" t="s">
        <v>493</v>
      </c>
    </row>
    <row r="134" spans="1:7">
      <c r="A134" s="3" t="s">
        <v>515</v>
      </c>
      <c r="C134">
        <v>0</v>
      </c>
      <c r="D134">
        <v>47250</v>
      </c>
      <c r="E134" t="s">
        <v>491</v>
      </c>
      <c r="F134" s="3" t="s">
        <v>492</v>
      </c>
      <c r="G134" s="3" t="s">
        <v>493</v>
      </c>
    </row>
    <row r="135" spans="1:7">
      <c r="A135" s="3" t="s">
        <v>516</v>
      </c>
      <c r="C135">
        <v>0</v>
      </c>
      <c r="D135">
        <v>74800</v>
      </c>
      <c r="E135" t="s">
        <v>491</v>
      </c>
      <c r="F135" s="3" t="s">
        <v>492</v>
      </c>
      <c r="G135" s="3" t="s">
        <v>493</v>
      </c>
    </row>
    <row r="136" spans="1:7">
      <c r="A136" s="3" t="s">
        <v>517</v>
      </c>
      <c r="C136">
        <v>0</v>
      </c>
      <c r="D136">
        <v>59850</v>
      </c>
      <c r="E136" t="s">
        <v>491</v>
      </c>
      <c r="F136" s="3" t="s">
        <v>492</v>
      </c>
      <c r="G136" s="3" t="s">
        <v>493</v>
      </c>
    </row>
    <row r="137" spans="1:7">
      <c r="A137" s="3" t="s">
        <v>518</v>
      </c>
      <c r="C137">
        <v>0</v>
      </c>
      <c r="D137">
        <v>67300</v>
      </c>
      <c r="E137" t="s">
        <v>491</v>
      </c>
      <c r="F137" s="3" t="s">
        <v>492</v>
      </c>
      <c r="G137" s="3" t="s">
        <v>493</v>
      </c>
    </row>
    <row r="138" spans="1:7">
      <c r="A138" s="3" t="s">
        <v>519</v>
      </c>
      <c r="C138">
        <v>0</v>
      </c>
      <c r="D138">
        <v>68150</v>
      </c>
      <c r="E138" t="s">
        <v>491</v>
      </c>
      <c r="F138" s="3" t="s">
        <v>492</v>
      </c>
      <c r="G138" s="3" t="s">
        <v>493</v>
      </c>
    </row>
    <row r="139" spans="1:7">
      <c r="A139" s="3" t="s">
        <v>520</v>
      </c>
      <c r="C139">
        <v>0</v>
      </c>
      <c r="D139">
        <v>68150</v>
      </c>
      <c r="E139" t="s">
        <v>491</v>
      </c>
      <c r="F139" s="3" t="s">
        <v>492</v>
      </c>
      <c r="G139" s="3" t="s">
        <v>493</v>
      </c>
    </row>
    <row r="140" spans="1:7">
      <c r="A140" s="3" t="s">
        <v>386</v>
      </c>
      <c r="C140">
        <v>0</v>
      </c>
      <c r="D140">
        <v>87100</v>
      </c>
      <c r="E140" t="s">
        <v>491</v>
      </c>
      <c r="F140" s="3" t="s">
        <v>492</v>
      </c>
      <c r="G140" s="3" t="s">
        <v>493</v>
      </c>
    </row>
    <row r="141" spans="1:7">
      <c r="A141" s="3" t="s">
        <v>387</v>
      </c>
      <c r="C141">
        <v>0</v>
      </c>
      <c r="D141">
        <v>100100</v>
      </c>
      <c r="E141" t="s">
        <v>491</v>
      </c>
      <c r="F141" s="3" t="s">
        <v>492</v>
      </c>
      <c r="G141" s="3" t="s">
        <v>493</v>
      </c>
    </row>
    <row r="142" spans="1:7">
      <c r="A142" s="3" t="s">
        <v>521</v>
      </c>
      <c r="C142">
        <v>0</v>
      </c>
      <c r="D142">
        <v>42420</v>
      </c>
      <c r="E142" t="s">
        <v>491</v>
      </c>
      <c r="F142" s="3" t="s">
        <v>492</v>
      </c>
      <c r="G142" s="3" t="s">
        <v>493</v>
      </c>
    </row>
    <row r="143" spans="1:7">
      <c r="A143" s="3" t="s">
        <v>378</v>
      </c>
      <c r="C143">
        <v>0</v>
      </c>
      <c r="D143">
        <v>97960</v>
      </c>
      <c r="E143" t="s">
        <v>491</v>
      </c>
      <c r="F143" s="3" t="s">
        <v>492</v>
      </c>
      <c r="G143" s="3" t="s">
        <v>493</v>
      </c>
    </row>
    <row r="144" spans="1:7">
      <c r="A144" s="3" t="s">
        <v>376</v>
      </c>
      <c r="C144">
        <v>0</v>
      </c>
      <c r="D144">
        <v>89410</v>
      </c>
      <c r="E144" t="s">
        <v>491</v>
      </c>
      <c r="F144" s="3" t="s">
        <v>492</v>
      </c>
      <c r="G144" s="3" t="s">
        <v>493</v>
      </c>
    </row>
    <row r="145" spans="1:7">
      <c r="A145" s="3" t="s">
        <v>445</v>
      </c>
      <c r="C145">
        <v>0</v>
      </c>
      <c r="D145">
        <v>110000</v>
      </c>
      <c r="E145" t="s">
        <v>491</v>
      </c>
      <c r="F145" s="3" t="s">
        <v>492</v>
      </c>
      <c r="G145" s="3" t="s">
        <v>493</v>
      </c>
    </row>
    <row r="146" spans="1:7">
      <c r="A146" s="3" t="s">
        <v>379</v>
      </c>
      <c r="C146">
        <v>0</v>
      </c>
      <c r="D146">
        <v>86530</v>
      </c>
      <c r="E146" t="s">
        <v>491</v>
      </c>
      <c r="F146" s="3" t="s">
        <v>492</v>
      </c>
      <c r="G146" s="3" t="s">
        <v>493</v>
      </c>
    </row>
    <row r="147" spans="1:7">
      <c r="A147" s="3" t="s">
        <v>472</v>
      </c>
      <c r="C147">
        <v>0</v>
      </c>
      <c r="D147">
        <v>107900</v>
      </c>
      <c r="E147" t="s">
        <v>491</v>
      </c>
      <c r="F147" s="3" t="s">
        <v>492</v>
      </c>
      <c r="G147" s="3" t="s">
        <v>493</v>
      </c>
    </row>
    <row r="148" spans="1:7">
      <c r="A148" s="3" t="s">
        <v>473</v>
      </c>
      <c r="C148">
        <v>0</v>
      </c>
      <c r="D148">
        <v>129740</v>
      </c>
      <c r="E148" t="s">
        <v>491</v>
      </c>
      <c r="F148" s="3" t="s">
        <v>492</v>
      </c>
      <c r="G148" s="3" t="s">
        <v>493</v>
      </c>
    </row>
    <row r="149" spans="1:7">
      <c r="A149" s="3" t="s">
        <v>389</v>
      </c>
      <c r="C149">
        <v>0</v>
      </c>
      <c r="D149">
        <v>96460</v>
      </c>
      <c r="E149" t="s">
        <v>491</v>
      </c>
      <c r="F149" s="3" t="s">
        <v>492</v>
      </c>
      <c r="G149" s="3" t="s">
        <v>493</v>
      </c>
    </row>
    <row r="150" spans="1:7">
      <c r="A150" s="3" t="s">
        <v>385</v>
      </c>
      <c r="C150">
        <v>0</v>
      </c>
      <c r="D150">
        <v>96010</v>
      </c>
      <c r="E150" t="s">
        <v>491</v>
      </c>
      <c r="F150" s="3" t="s">
        <v>492</v>
      </c>
      <c r="G150" s="3" t="s">
        <v>493</v>
      </c>
    </row>
    <row r="151" spans="1:7">
      <c r="A151" s="3" t="s">
        <v>384</v>
      </c>
      <c r="C151">
        <v>0</v>
      </c>
      <c r="D151">
        <v>71130</v>
      </c>
      <c r="E151" t="s">
        <v>491</v>
      </c>
      <c r="F151" s="3" t="s">
        <v>492</v>
      </c>
      <c r="G151" s="3" t="s">
        <v>493</v>
      </c>
    </row>
    <row r="152" spans="1:7">
      <c r="A152" s="3" t="s">
        <v>406</v>
      </c>
      <c r="C152">
        <v>0</v>
      </c>
      <c r="D152">
        <v>72720</v>
      </c>
      <c r="E152" t="s">
        <v>491</v>
      </c>
      <c r="F152" s="3" t="s">
        <v>492</v>
      </c>
      <c r="G152" s="3" t="s">
        <v>493</v>
      </c>
    </row>
    <row r="153" spans="1:7">
      <c r="A153" s="3" t="s">
        <v>522</v>
      </c>
      <c r="C153">
        <v>0</v>
      </c>
      <c r="D153">
        <v>86330</v>
      </c>
      <c r="E153" t="s">
        <v>491</v>
      </c>
      <c r="F153" s="3" t="s">
        <v>492</v>
      </c>
      <c r="G153" s="3" t="s">
        <v>493</v>
      </c>
    </row>
    <row r="154" spans="1:7">
      <c r="A154" s="3" t="s">
        <v>383</v>
      </c>
      <c r="C154">
        <v>0</v>
      </c>
      <c r="D154">
        <v>68900</v>
      </c>
      <c r="E154" t="s">
        <v>491</v>
      </c>
      <c r="F154" s="3" t="s">
        <v>492</v>
      </c>
      <c r="G154" s="3" t="s">
        <v>493</v>
      </c>
    </row>
    <row r="155" spans="1:7">
      <c r="A155" s="3" t="s">
        <v>523</v>
      </c>
      <c r="C155">
        <v>0</v>
      </c>
      <c r="D155">
        <v>38200</v>
      </c>
      <c r="E155" t="s">
        <v>491</v>
      </c>
      <c r="F155" s="3" t="s">
        <v>492</v>
      </c>
      <c r="G155" s="3" t="s">
        <v>493</v>
      </c>
    </row>
    <row r="156" spans="1:7">
      <c r="A156" s="3" t="s">
        <v>410</v>
      </c>
      <c r="C156">
        <v>0</v>
      </c>
      <c r="D156">
        <v>98280</v>
      </c>
      <c r="E156" t="s">
        <v>491</v>
      </c>
      <c r="F156" s="3" t="s">
        <v>492</v>
      </c>
      <c r="G156" s="3" t="s">
        <v>493</v>
      </c>
    </row>
    <row r="157" spans="1:7">
      <c r="A157" s="3" t="s">
        <v>377</v>
      </c>
      <c r="C157">
        <v>0</v>
      </c>
      <c r="D157">
        <v>69680</v>
      </c>
      <c r="E157" t="s">
        <v>491</v>
      </c>
      <c r="F157" s="3" t="s">
        <v>492</v>
      </c>
      <c r="G157" s="3" t="s">
        <v>493</v>
      </c>
    </row>
    <row r="158" spans="1:7">
      <c r="A158" s="3" t="s">
        <v>359</v>
      </c>
      <c r="C158">
        <v>0</v>
      </c>
      <c r="D158">
        <v>21100</v>
      </c>
      <c r="E158" t="s">
        <v>491</v>
      </c>
      <c r="F158" s="3" t="s">
        <v>492</v>
      </c>
      <c r="G158" s="3" t="s">
        <v>493</v>
      </c>
    </row>
    <row r="159" spans="1:7">
      <c r="A159" s="3" t="s">
        <v>356</v>
      </c>
      <c r="C159">
        <v>0</v>
      </c>
      <c r="D159">
        <v>26730</v>
      </c>
      <c r="E159" t="s">
        <v>491</v>
      </c>
      <c r="F159" s="3" t="s">
        <v>492</v>
      </c>
      <c r="G159" s="3" t="s">
        <v>493</v>
      </c>
    </row>
    <row r="160" spans="1:7">
      <c r="A160" s="3" t="s">
        <v>355</v>
      </c>
      <c r="C160">
        <v>0</v>
      </c>
      <c r="D160">
        <v>34010</v>
      </c>
      <c r="E160" t="s">
        <v>491</v>
      </c>
      <c r="F160" s="3" t="s">
        <v>492</v>
      </c>
      <c r="G160" s="3" t="s">
        <v>493</v>
      </c>
    </row>
    <row r="161" spans="1:7">
      <c r="A161" s="3" t="s">
        <v>425</v>
      </c>
      <c r="C161">
        <v>0</v>
      </c>
      <c r="D161">
        <v>81900</v>
      </c>
      <c r="E161" t="s">
        <v>491</v>
      </c>
      <c r="F161" s="3" t="s">
        <v>492</v>
      </c>
      <c r="G161" s="3" t="s">
        <v>493</v>
      </c>
    </row>
    <row r="162" spans="1:7">
      <c r="A162" s="3" t="s">
        <v>429</v>
      </c>
      <c r="C162">
        <v>0</v>
      </c>
      <c r="D162">
        <v>83030</v>
      </c>
      <c r="E162" t="s">
        <v>491</v>
      </c>
      <c r="F162" s="3" t="s">
        <v>492</v>
      </c>
      <c r="G162" s="3" t="s">
        <v>493</v>
      </c>
    </row>
    <row r="163" spans="1:7">
      <c r="A163" s="3" t="s">
        <v>407</v>
      </c>
      <c r="C163">
        <v>0</v>
      </c>
      <c r="D163">
        <v>84830</v>
      </c>
      <c r="E163" t="s">
        <v>491</v>
      </c>
      <c r="F163" s="3" t="s">
        <v>492</v>
      </c>
      <c r="G163" s="3" t="s">
        <v>493</v>
      </c>
    </row>
    <row r="164" spans="1:7">
      <c r="A164" s="3" t="s">
        <v>434</v>
      </c>
      <c r="C164">
        <v>0</v>
      </c>
      <c r="D164">
        <v>122750</v>
      </c>
      <c r="E164" t="s">
        <v>491</v>
      </c>
      <c r="F164" s="3" t="s">
        <v>492</v>
      </c>
      <c r="G164" s="3" t="s">
        <v>493</v>
      </c>
    </row>
    <row r="165" spans="1:7">
      <c r="A165" s="3" t="s">
        <v>374</v>
      </c>
      <c r="C165">
        <v>0</v>
      </c>
      <c r="D165">
        <v>27000</v>
      </c>
      <c r="E165" t="s">
        <v>491</v>
      </c>
      <c r="F165" s="3" t="s">
        <v>492</v>
      </c>
      <c r="G165" s="3" t="s">
        <v>493</v>
      </c>
    </row>
    <row r="166" spans="1:7">
      <c r="A166" s="3" t="s">
        <v>382</v>
      </c>
      <c r="C166">
        <v>0</v>
      </c>
      <c r="D166">
        <v>37130</v>
      </c>
      <c r="E166" t="s">
        <v>491</v>
      </c>
      <c r="F166" s="3" t="s">
        <v>492</v>
      </c>
      <c r="G166" s="3" t="s">
        <v>493</v>
      </c>
    </row>
    <row r="167" spans="1:7">
      <c r="A167" s="3" t="s">
        <v>524</v>
      </c>
      <c r="C167">
        <v>0</v>
      </c>
      <c r="D167">
        <v>31000</v>
      </c>
      <c r="E167" t="s">
        <v>491</v>
      </c>
      <c r="F167" s="3" t="s">
        <v>492</v>
      </c>
      <c r="G167" s="3" t="s">
        <v>493</v>
      </c>
    </row>
    <row r="168" spans="1:7">
      <c r="A168" s="3" t="s">
        <v>525</v>
      </c>
      <c r="C168">
        <v>0</v>
      </c>
      <c r="D168">
        <v>31000</v>
      </c>
      <c r="E168" t="s">
        <v>491</v>
      </c>
      <c r="F168" s="3" t="s">
        <v>492</v>
      </c>
      <c r="G168" s="3" t="s">
        <v>493</v>
      </c>
    </row>
    <row r="169" spans="1:7">
      <c r="A169" s="3" t="s">
        <v>366</v>
      </c>
      <c r="C169">
        <v>0</v>
      </c>
      <c r="D169">
        <v>49000</v>
      </c>
      <c r="E169" t="s">
        <v>491</v>
      </c>
      <c r="F169" s="3" t="s">
        <v>492</v>
      </c>
      <c r="G169" s="3" t="s">
        <v>493</v>
      </c>
    </row>
    <row r="170" spans="1:7">
      <c r="A170" s="3" t="s">
        <v>365</v>
      </c>
      <c r="C170">
        <v>0</v>
      </c>
      <c r="D170">
        <v>50000</v>
      </c>
      <c r="E170" t="s">
        <v>491</v>
      </c>
      <c r="F170" s="3" t="s">
        <v>492</v>
      </c>
      <c r="G170" s="3" t="s">
        <v>493</v>
      </c>
    </row>
    <row r="171" spans="1:7">
      <c r="A171" s="3" t="s">
        <v>358</v>
      </c>
      <c r="C171">
        <v>0</v>
      </c>
      <c r="D171">
        <v>36910</v>
      </c>
      <c r="E171" t="s">
        <v>491</v>
      </c>
      <c r="F171" s="3" t="s">
        <v>492</v>
      </c>
      <c r="G171" s="3" t="s">
        <v>493</v>
      </c>
    </row>
    <row r="172" spans="1:7">
      <c r="A172" s="3" t="s">
        <v>357</v>
      </c>
      <c r="C172">
        <v>0</v>
      </c>
      <c r="D172">
        <v>52000</v>
      </c>
      <c r="E172" t="s">
        <v>491</v>
      </c>
      <c r="F172" s="3" t="s">
        <v>492</v>
      </c>
      <c r="G172" s="3" t="s">
        <v>493</v>
      </c>
    </row>
    <row r="173" spans="1:7">
      <c r="A173" s="3" t="s">
        <v>420</v>
      </c>
      <c r="C173">
        <v>0</v>
      </c>
      <c r="D173">
        <v>36340</v>
      </c>
      <c r="E173" t="s">
        <v>491</v>
      </c>
      <c r="F173" s="3" t="s">
        <v>492</v>
      </c>
      <c r="G173" s="3" t="s">
        <v>493</v>
      </c>
    </row>
    <row r="174" spans="1:7">
      <c r="A174" s="3" t="s">
        <v>421</v>
      </c>
      <c r="C174">
        <v>0</v>
      </c>
      <c r="D174">
        <v>38210</v>
      </c>
      <c r="E174" t="s">
        <v>491</v>
      </c>
      <c r="F174" s="3" t="s">
        <v>492</v>
      </c>
      <c r="G174" s="3" t="s">
        <v>493</v>
      </c>
    </row>
    <row r="175" spans="1:7">
      <c r="A175" s="3" t="s">
        <v>362</v>
      </c>
      <c r="C175">
        <v>0</v>
      </c>
      <c r="D175">
        <v>50030</v>
      </c>
      <c r="E175" t="s">
        <v>491</v>
      </c>
      <c r="F175" s="3" t="s">
        <v>492</v>
      </c>
      <c r="G175" s="3" t="s">
        <v>493</v>
      </c>
    </row>
    <row r="176" spans="1:7">
      <c r="A176" s="3" t="s">
        <v>361</v>
      </c>
      <c r="C176">
        <v>0</v>
      </c>
      <c r="D176">
        <v>60700</v>
      </c>
      <c r="E176" t="s">
        <v>491</v>
      </c>
      <c r="F176" s="3" t="s">
        <v>492</v>
      </c>
      <c r="G176" s="3" t="s">
        <v>493</v>
      </c>
    </row>
    <row r="177" spans="1:7">
      <c r="A177" s="3" t="s">
        <v>372</v>
      </c>
      <c r="C177">
        <v>0</v>
      </c>
      <c r="D177">
        <v>59450</v>
      </c>
      <c r="E177" t="s">
        <v>491</v>
      </c>
      <c r="F177" s="3" t="s">
        <v>492</v>
      </c>
      <c r="G177" s="3" t="s">
        <v>493</v>
      </c>
    </row>
    <row r="178" spans="1:7">
      <c r="A178" s="3" t="s">
        <v>381</v>
      </c>
      <c r="C178">
        <v>0</v>
      </c>
      <c r="D178">
        <v>89340</v>
      </c>
      <c r="E178" t="s">
        <v>491</v>
      </c>
      <c r="F178" s="3" t="s">
        <v>492</v>
      </c>
      <c r="G178" s="3" t="s">
        <v>493</v>
      </c>
    </row>
    <row r="179" spans="1:7">
      <c r="A179" s="3" t="s">
        <v>375</v>
      </c>
      <c r="C179">
        <v>0</v>
      </c>
      <c r="D179">
        <v>17260</v>
      </c>
      <c r="E179" t="s">
        <v>491</v>
      </c>
      <c r="F179" s="3" t="s">
        <v>492</v>
      </c>
      <c r="G179" s="3" t="s">
        <v>493</v>
      </c>
    </row>
    <row r="180" spans="1:7">
      <c r="A180" s="3" t="s">
        <v>373</v>
      </c>
      <c r="C180">
        <v>0</v>
      </c>
      <c r="D180">
        <v>73080</v>
      </c>
      <c r="E180" t="s">
        <v>491</v>
      </c>
      <c r="F180" s="3" t="s">
        <v>492</v>
      </c>
      <c r="G180" s="3" t="s">
        <v>493</v>
      </c>
    </row>
    <row r="181" spans="1:7">
      <c r="A181" s="3" t="s">
        <v>271</v>
      </c>
      <c r="C181">
        <v>0</v>
      </c>
      <c r="D181">
        <v>11900</v>
      </c>
      <c r="E181" t="s">
        <v>491</v>
      </c>
      <c r="F181" s="3" t="s">
        <v>492</v>
      </c>
      <c r="G181" s="3" t="s">
        <v>493</v>
      </c>
    </row>
    <row r="182" spans="1:7">
      <c r="A182" s="3" t="s">
        <v>353</v>
      </c>
      <c r="C182">
        <v>0</v>
      </c>
      <c r="D182">
        <v>12850</v>
      </c>
      <c r="E182" t="s">
        <v>491</v>
      </c>
      <c r="F182" s="3" t="s">
        <v>492</v>
      </c>
      <c r="G182" s="3" t="s">
        <v>493</v>
      </c>
    </row>
    <row r="183" spans="1:7">
      <c r="A183" s="3" t="s">
        <v>437</v>
      </c>
      <c r="C183">
        <v>0</v>
      </c>
      <c r="D183">
        <v>132810</v>
      </c>
      <c r="E183" t="s">
        <v>491</v>
      </c>
      <c r="F183" s="3" t="s">
        <v>492</v>
      </c>
      <c r="G183" s="3" t="s">
        <v>493</v>
      </c>
    </row>
    <row r="184" spans="1:7">
      <c r="A184" s="3" t="s">
        <v>352</v>
      </c>
      <c r="C184">
        <v>0</v>
      </c>
      <c r="D184">
        <v>14170</v>
      </c>
      <c r="E184" t="s">
        <v>491</v>
      </c>
      <c r="F184" s="3" t="s">
        <v>492</v>
      </c>
      <c r="G184" s="3" t="s">
        <v>493</v>
      </c>
    </row>
    <row r="185" spans="1:7">
      <c r="A185" s="3" t="s">
        <v>274</v>
      </c>
      <c r="C185">
        <v>0</v>
      </c>
      <c r="D185">
        <v>18270</v>
      </c>
      <c r="E185" t="s">
        <v>491</v>
      </c>
      <c r="F185" s="3" t="s">
        <v>492</v>
      </c>
      <c r="G185" s="3" t="s">
        <v>493</v>
      </c>
    </row>
    <row r="186" spans="1:7">
      <c r="A186" s="3" t="s">
        <v>273</v>
      </c>
      <c r="C186">
        <v>0</v>
      </c>
      <c r="D186">
        <v>11250</v>
      </c>
      <c r="E186" t="s">
        <v>491</v>
      </c>
      <c r="F186" s="3" t="s">
        <v>492</v>
      </c>
      <c r="G186" s="3" t="s">
        <v>493</v>
      </c>
    </row>
    <row r="187" spans="1:7">
      <c r="A187" s="3" t="s">
        <v>272</v>
      </c>
      <c r="C187">
        <v>0</v>
      </c>
      <c r="D187">
        <v>13800</v>
      </c>
      <c r="E187" t="s">
        <v>491</v>
      </c>
      <c r="F187" s="3" t="s">
        <v>492</v>
      </c>
      <c r="G187" s="3" t="s">
        <v>493</v>
      </c>
    </row>
    <row r="188" spans="1:7">
      <c r="A188" s="3" t="s">
        <v>368</v>
      </c>
      <c r="C188">
        <v>0</v>
      </c>
      <c r="D188">
        <v>21840</v>
      </c>
      <c r="E188" t="s">
        <v>491</v>
      </c>
      <c r="F188" s="3" t="s">
        <v>492</v>
      </c>
      <c r="G188" s="3" t="s">
        <v>493</v>
      </c>
    </row>
    <row r="189" spans="1:7">
      <c r="A189" s="3" t="s">
        <v>369</v>
      </c>
      <c r="C189">
        <v>0</v>
      </c>
      <c r="D189">
        <v>39730</v>
      </c>
      <c r="E189" t="s">
        <v>491</v>
      </c>
      <c r="F189" s="3" t="s">
        <v>492</v>
      </c>
      <c r="G189" s="3" t="s">
        <v>493</v>
      </c>
    </row>
    <row r="190" spans="1:7">
      <c r="A190" s="3" t="s">
        <v>393</v>
      </c>
      <c r="C190">
        <v>0</v>
      </c>
      <c r="D190">
        <v>35500</v>
      </c>
      <c r="E190" t="s">
        <v>491</v>
      </c>
      <c r="F190" s="3" t="s">
        <v>492</v>
      </c>
      <c r="G190" s="3" t="s">
        <v>493</v>
      </c>
    </row>
    <row r="191" spans="1:7">
      <c r="A191" s="3" t="s">
        <v>370</v>
      </c>
      <c r="C191">
        <v>0</v>
      </c>
      <c r="D191">
        <v>54250</v>
      </c>
      <c r="E191" t="s">
        <v>491</v>
      </c>
      <c r="F191" s="3" t="s">
        <v>492</v>
      </c>
      <c r="G191" s="3" t="s">
        <v>493</v>
      </c>
    </row>
    <row r="192" spans="1:7">
      <c r="A192" s="3" t="s">
        <v>371</v>
      </c>
      <c r="C192">
        <v>0</v>
      </c>
      <c r="D192">
        <v>69040</v>
      </c>
      <c r="E192" t="s">
        <v>491</v>
      </c>
      <c r="F192" s="3" t="s">
        <v>492</v>
      </c>
      <c r="G192" s="3" t="s">
        <v>493</v>
      </c>
    </row>
    <row r="193" spans="1:7">
      <c r="A193" s="3" t="s">
        <v>388</v>
      </c>
      <c r="C193">
        <v>0</v>
      </c>
      <c r="D193">
        <v>102000</v>
      </c>
      <c r="E193" t="s">
        <v>491</v>
      </c>
      <c r="F193" s="3" t="s">
        <v>492</v>
      </c>
      <c r="G193" s="3" t="s">
        <v>493</v>
      </c>
    </row>
    <row r="194" spans="1:7">
      <c r="A194" s="3" t="s">
        <v>419</v>
      </c>
      <c r="C194">
        <v>0</v>
      </c>
      <c r="D194">
        <v>54600</v>
      </c>
      <c r="E194" t="s">
        <v>491</v>
      </c>
      <c r="F194" s="3" t="s">
        <v>492</v>
      </c>
      <c r="G194" s="3" t="s">
        <v>493</v>
      </c>
    </row>
    <row r="195" spans="1:7">
      <c r="A195" s="3" t="s">
        <v>408</v>
      </c>
      <c r="C195">
        <v>0</v>
      </c>
      <c r="D195">
        <v>69260</v>
      </c>
      <c r="E195" t="s">
        <v>491</v>
      </c>
      <c r="F195" s="3" t="s">
        <v>492</v>
      </c>
      <c r="G195" s="3" t="s">
        <v>493</v>
      </c>
    </row>
    <row r="196" spans="1:7">
      <c r="A196" s="3" t="s">
        <v>486</v>
      </c>
      <c r="C196">
        <v>0</v>
      </c>
      <c r="D196">
        <v>70680</v>
      </c>
      <c r="E196" t="s">
        <v>491</v>
      </c>
      <c r="F196" s="3" t="s">
        <v>492</v>
      </c>
      <c r="G196" s="3" t="s">
        <v>493</v>
      </c>
    </row>
    <row r="197" spans="1:7">
      <c r="A197" s="3" t="s">
        <v>526</v>
      </c>
      <c r="C197">
        <v>0</v>
      </c>
      <c r="D197">
        <v>1560</v>
      </c>
      <c r="E197" t="s">
        <v>491</v>
      </c>
      <c r="F197" s="3" t="s">
        <v>492</v>
      </c>
      <c r="G197" s="3" t="s">
        <v>493</v>
      </c>
    </row>
    <row r="198" spans="1:7">
      <c r="A198" s="3" t="s">
        <v>390</v>
      </c>
      <c r="C198">
        <v>0</v>
      </c>
      <c r="D198">
        <v>7860</v>
      </c>
      <c r="E198" t="s">
        <v>491</v>
      </c>
      <c r="F198" s="3" t="s">
        <v>492</v>
      </c>
      <c r="G198" s="3" t="s">
        <v>493</v>
      </c>
    </row>
    <row r="199" spans="1:7">
      <c r="A199" s="3" t="s">
        <v>391</v>
      </c>
      <c r="C199">
        <v>0</v>
      </c>
      <c r="D199">
        <v>4490</v>
      </c>
      <c r="E199" t="s">
        <v>491</v>
      </c>
      <c r="F199" s="3" t="s">
        <v>492</v>
      </c>
      <c r="G199" s="3" t="s">
        <v>493</v>
      </c>
    </row>
    <row r="200" spans="1:7">
      <c r="A200" s="3" t="s">
        <v>392</v>
      </c>
      <c r="C200">
        <v>0</v>
      </c>
      <c r="D200">
        <v>6240</v>
      </c>
      <c r="E200" t="s">
        <v>491</v>
      </c>
      <c r="F200" s="3" t="s">
        <v>492</v>
      </c>
      <c r="G200" s="3" t="s">
        <v>493</v>
      </c>
    </row>
    <row r="201" spans="1:7">
      <c r="A201" s="3" t="s">
        <v>438</v>
      </c>
      <c r="C201">
        <v>0</v>
      </c>
      <c r="D201">
        <v>286630</v>
      </c>
      <c r="E201" t="s">
        <v>491</v>
      </c>
      <c r="F201" s="3" t="s">
        <v>492</v>
      </c>
      <c r="G201" s="3" t="s">
        <v>493</v>
      </c>
    </row>
    <row r="202" spans="1:7">
      <c r="A202" s="3" t="s">
        <v>278</v>
      </c>
      <c r="C202">
        <v>0</v>
      </c>
      <c r="D202">
        <v>27150</v>
      </c>
      <c r="E202" t="s">
        <v>491</v>
      </c>
      <c r="F202" s="3" t="s">
        <v>492</v>
      </c>
      <c r="G202" s="3" t="s">
        <v>493</v>
      </c>
    </row>
    <row r="203" spans="1:7">
      <c r="A203" s="3" t="s">
        <v>277</v>
      </c>
      <c r="C203">
        <v>0</v>
      </c>
      <c r="D203">
        <v>35450</v>
      </c>
      <c r="E203" t="s">
        <v>491</v>
      </c>
      <c r="F203" s="3" t="s">
        <v>492</v>
      </c>
      <c r="G203" s="3" t="s">
        <v>493</v>
      </c>
    </row>
    <row r="204" spans="1:7">
      <c r="A204" s="3" t="s">
        <v>279</v>
      </c>
      <c r="C204">
        <v>0</v>
      </c>
      <c r="D204">
        <v>23480</v>
      </c>
      <c r="E204" t="s">
        <v>491</v>
      </c>
      <c r="F204" s="3" t="s">
        <v>492</v>
      </c>
      <c r="G204" s="3" t="s">
        <v>493</v>
      </c>
    </row>
    <row r="205" spans="1:7">
      <c r="A205" s="3" t="s">
        <v>283</v>
      </c>
      <c r="C205">
        <v>0</v>
      </c>
      <c r="D205">
        <v>45310</v>
      </c>
      <c r="E205" t="s">
        <v>491</v>
      </c>
      <c r="F205" s="3" t="s">
        <v>492</v>
      </c>
      <c r="G205" s="3" t="s">
        <v>493</v>
      </c>
    </row>
    <row r="206" spans="1:7">
      <c r="A206" s="3" t="s">
        <v>432</v>
      </c>
      <c r="C206">
        <v>0</v>
      </c>
      <c r="D206">
        <v>64060</v>
      </c>
      <c r="E206" t="s">
        <v>491</v>
      </c>
      <c r="F206" s="3" t="s">
        <v>492</v>
      </c>
      <c r="G206" s="3" t="s">
        <v>493</v>
      </c>
    </row>
    <row r="207" spans="1:7">
      <c r="A207" s="3" t="s">
        <v>433</v>
      </c>
      <c r="C207">
        <v>0</v>
      </c>
      <c r="D207">
        <v>56130</v>
      </c>
      <c r="E207" t="s">
        <v>491</v>
      </c>
      <c r="F207" s="3" t="s">
        <v>492</v>
      </c>
      <c r="G207" s="3" t="s">
        <v>493</v>
      </c>
    </row>
    <row r="208" spans="1:7">
      <c r="A208" s="3" t="s">
        <v>280</v>
      </c>
      <c r="C208">
        <v>0</v>
      </c>
      <c r="D208">
        <v>54250</v>
      </c>
      <c r="E208" t="s">
        <v>491</v>
      </c>
      <c r="F208" s="3" t="s">
        <v>492</v>
      </c>
      <c r="G208" s="3" t="s">
        <v>493</v>
      </c>
    </row>
    <row r="209" spans="1:7">
      <c r="A209" s="3" t="s">
        <v>281</v>
      </c>
      <c r="C209">
        <v>0</v>
      </c>
      <c r="D209">
        <v>62230</v>
      </c>
      <c r="E209" t="s">
        <v>491</v>
      </c>
      <c r="F209" s="3" t="s">
        <v>492</v>
      </c>
      <c r="G209" s="3" t="s">
        <v>493</v>
      </c>
    </row>
    <row r="210" spans="1:7">
      <c r="A210" s="3" t="s">
        <v>427</v>
      </c>
      <c r="C210">
        <v>0</v>
      </c>
      <c r="D210">
        <v>195300</v>
      </c>
      <c r="E210" t="s">
        <v>491</v>
      </c>
      <c r="F210" s="3" t="s">
        <v>492</v>
      </c>
      <c r="G210" s="3" t="s">
        <v>493</v>
      </c>
    </row>
    <row r="211" spans="1:7">
      <c r="A211" s="3" t="s">
        <v>282</v>
      </c>
      <c r="C211">
        <v>0</v>
      </c>
      <c r="D211">
        <v>37960</v>
      </c>
      <c r="E211" t="s">
        <v>491</v>
      </c>
      <c r="F211" s="3" t="s">
        <v>492</v>
      </c>
      <c r="G211" s="3" t="s">
        <v>493</v>
      </c>
    </row>
    <row r="212" spans="1:7">
      <c r="A212" s="3" t="s">
        <v>284</v>
      </c>
      <c r="C212">
        <v>0</v>
      </c>
      <c r="D212">
        <v>135200</v>
      </c>
      <c r="E212" t="s">
        <v>491</v>
      </c>
      <c r="F212" s="3" t="s">
        <v>492</v>
      </c>
      <c r="G212" s="3" t="s">
        <v>493</v>
      </c>
    </row>
    <row r="213" spans="1:7">
      <c r="A213" s="3" t="s">
        <v>276</v>
      </c>
      <c r="C213">
        <v>0</v>
      </c>
      <c r="D213">
        <v>50880</v>
      </c>
      <c r="E213" t="s">
        <v>491</v>
      </c>
      <c r="F213" s="3" t="s">
        <v>492</v>
      </c>
      <c r="G213" s="3" t="s">
        <v>493</v>
      </c>
    </row>
    <row r="214" spans="1:7">
      <c r="A214" s="3" t="s">
        <v>417</v>
      </c>
      <c r="C214">
        <v>0</v>
      </c>
      <c r="D214">
        <v>357540</v>
      </c>
      <c r="E214" t="s">
        <v>491</v>
      </c>
      <c r="F214" s="3" t="s">
        <v>492</v>
      </c>
      <c r="G214" s="3" t="s">
        <v>493</v>
      </c>
    </row>
    <row r="215" spans="1:7">
      <c r="A215" s="3" t="s">
        <v>482</v>
      </c>
      <c r="C215">
        <v>0</v>
      </c>
      <c r="D215">
        <v>125000</v>
      </c>
      <c r="E215" t="s">
        <v>491</v>
      </c>
      <c r="F215" s="3" t="s">
        <v>492</v>
      </c>
      <c r="G215" s="3" t="s">
        <v>493</v>
      </c>
    </row>
    <row r="216" spans="1:7">
      <c r="A216" s="3" t="s">
        <v>275</v>
      </c>
      <c r="C216">
        <v>0</v>
      </c>
      <c r="D216">
        <v>35140</v>
      </c>
      <c r="E216" t="s">
        <v>491</v>
      </c>
      <c r="F216" s="3" t="s">
        <v>492</v>
      </c>
      <c r="G216" s="3" t="s">
        <v>493</v>
      </c>
    </row>
    <row r="217" spans="1:7">
      <c r="A217" s="3" t="s">
        <v>285</v>
      </c>
      <c r="C217">
        <v>0</v>
      </c>
      <c r="D217">
        <v>120650</v>
      </c>
      <c r="E217" t="s">
        <v>491</v>
      </c>
      <c r="F217" s="3" t="s">
        <v>492</v>
      </c>
      <c r="G217" s="3" t="s">
        <v>493</v>
      </c>
    </row>
    <row r="218" spans="1:7">
      <c r="A218" s="3" t="s">
        <v>286</v>
      </c>
      <c r="C218">
        <v>0</v>
      </c>
      <c r="D218">
        <v>112780</v>
      </c>
      <c r="E218" t="s">
        <v>491</v>
      </c>
      <c r="F218" s="3" t="s">
        <v>492</v>
      </c>
      <c r="G218" s="3" t="s">
        <v>493</v>
      </c>
    </row>
    <row r="219" spans="1:7">
      <c r="A219" s="3" t="s">
        <v>293</v>
      </c>
      <c r="C219">
        <v>0</v>
      </c>
      <c r="D219">
        <v>20500</v>
      </c>
      <c r="E219" t="s">
        <v>491</v>
      </c>
      <c r="F219" s="3" t="s">
        <v>492</v>
      </c>
      <c r="G219" s="3" t="s">
        <v>493</v>
      </c>
    </row>
    <row r="220" spans="1:7">
      <c r="A220" s="3" t="s">
        <v>296</v>
      </c>
      <c r="C220">
        <v>0</v>
      </c>
      <c r="D220">
        <v>23000</v>
      </c>
      <c r="E220" t="s">
        <v>491</v>
      </c>
      <c r="F220" s="3" t="s">
        <v>492</v>
      </c>
      <c r="G220" s="3" t="s">
        <v>493</v>
      </c>
    </row>
    <row r="221" spans="1:7">
      <c r="A221" s="3" t="s">
        <v>297</v>
      </c>
      <c r="C221">
        <v>0</v>
      </c>
      <c r="D221">
        <v>30600</v>
      </c>
      <c r="E221" t="s">
        <v>491</v>
      </c>
      <c r="F221" s="3" t="s">
        <v>492</v>
      </c>
      <c r="G221" s="3" t="s">
        <v>493</v>
      </c>
    </row>
    <row r="222" spans="1:7">
      <c r="A222" s="3" t="s">
        <v>294</v>
      </c>
      <c r="C222">
        <v>0</v>
      </c>
      <c r="D222">
        <v>23000</v>
      </c>
      <c r="E222" t="s">
        <v>491</v>
      </c>
      <c r="F222" s="3" t="s">
        <v>492</v>
      </c>
      <c r="G222" s="3" t="s">
        <v>493</v>
      </c>
    </row>
    <row r="223" spans="1:7">
      <c r="A223" s="3" t="s">
        <v>299</v>
      </c>
      <c r="C223">
        <v>0</v>
      </c>
      <c r="D223">
        <v>86000</v>
      </c>
      <c r="E223" t="s">
        <v>491</v>
      </c>
      <c r="F223" s="3" t="s">
        <v>492</v>
      </c>
      <c r="G223" s="3" t="s">
        <v>493</v>
      </c>
    </row>
    <row r="224" spans="1:7">
      <c r="A224" s="3" t="s">
        <v>298</v>
      </c>
      <c r="C224">
        <v>0</v>
      </c>
      <c r="D224">
        <v>86000</v>
      </c>
      <c r="E224" t="s">
        <v>491</v>
      </c>
      <c r="F224" s="3" t="s">
        <v>492</v>
      </c>
      <c r="G224" s="3" t="s">
        <v>493</v>
      </c>
    </row>
    <row r="225" spans="1:7">
      <c r="A225" s="3" t="s">
        <v>295</v>
      </c>
      <c r="C225">
        <v>0</v>
      </c>
      <c r="D225">
        <v>25600</v>
      </c>
      <c r="E225" t="s">
        <v>491</v>
      </c>
      <c r="F225" s="3" t="s">
        <v>492</v>
      </c>
      <c r="G225" s="3" t="s">
        <v>493</v>
      </c>
    </row>
    <row r="226" spans="1:7">
      <c r="A226" s="3" t="s">
        <v>360</v>
      </c>
      <c r="C226">
        <v>0</v>
      </c>
      <c r="D226">
        <v>31100</v>
      </c>
      <c r="E226" t="s">
        <v>491</v>
      </c>
      <c r="F226" s="3" t="s">
        <v>492</v>
      </c>
      <c r="G226" s="3" t="s">
        <v>493</v>
      </c>
    </row>
    <row r="227" spans="1:7">
      <c r="A227" s="3" t="s">
        <v>367</v>
      </c>
      <c r="C227">
        <v>0</v>
      </c>
      <c r="D227">
        <v>34950</v>
      </c>
      <c r="E227" t="s">
        <v>491</v>
      </c>
      <c r="F227" s="3" t="s">
        <v>492</v>
      </c>
      <c r="G227" s="3" t="s">
        <v>493</v>
      </c>
    </row>
    <row r="228" spans="1:7">
      <c r="A228" s="3" t="s">
        <v>270</v>
      </c>
      <c r="C228">
        <v>0</v>
      </c>
      <c r="D228">
        <v>13900</v>
      </c>
      <c r="E228" t="s">
        <v>491</v>
      </c>
      <c r="F228" s="3" t="s">
        <v>492</v>
      </c>
      <c r="G228" s="3" t="s">
        <v>493</v>
      </c>
    </row>
    <row r="229" spans="1:7">
      <c r="A229" s="3" t="s">
        <v>269</v>
      </c>
      <c r="C229">
        <v>0</v>
      </c>
      <c r="D229">
        <v>16390</v>
      </c>
      <c r="E229" t="s">
        <v>491</v>
      </c>
      <c r="F229" s="3" t="s">
        <v>492</v>
      </c>
      <c r="G229" s="3" t="s">
        <v>493</v>
      </c>
    </row>
    <row r="230" spans="1:7">
      <c r="A230" s="3" t="s">
        <v>436</v>
      </c>
      <c r="C230">
        <v>0</v>
      </c>
      <c r="D230">
        <v>29990</v>
      </c>
      <c r="E230" t="s">
        <v>491</v>
      </c>
      <c r="F230" s="3" t="s">
        <v>492</v>
      </c>
      <c r="G230" s="3" t="s">
        <v>493</v>
      </c>
    </row>
    <row r="231" spans="1:7">
      <c r="A231" s="3" t="s">
        <v>364</v>
      </c>
      <c r="C231">
        <v>0</v>
      </c>
      <c r="D231">
        <v>30380</v>
      </c>
      <c r="E231" t="s">
        <v>491</v>
      </c>
      <c r="F231" s="3" t="s">
        <v>492</v>
      </c>
      <c r="G231" s="3" t="s">
        <v>493</v>
      </c>
    </row>
    <row r="232" spans="1:7">
      <c r="A232" s="3" t="s">
        <v>394</v>
      </c>
      <c r="C232">
        <v>0</v>
      </c>
      <c r="D232">
        <v>35650</v>
      </c>
      <c r="E232" t="s">
        <v>491</v>
      </c>
      <c r="F232" s="3" t="s">
        <v>492</v>
      </c>
      <c r="G232" s="3" t="s">
        <v>493</v>
      </c>
    </row>
    <row r="233" spans="1:7">
      <c r="A233" s="3" t="s">
        <v>363</v>
      </c>
      <c r="C233">
        <v>0</v>
      </c>
      <c r="D233">
        <v>31880</v>
      </c>
      <c r="E233" t="s">
        <v>491</v>
      </c>
      <c r="F233" s="3" t="s">
        <v>492</v>
      </c>
      <c r="G233" s="3" t="s">
        <v>493</v>
      </c>
    </row>
    <row r="234" spans="1:7">
      <c r="A234" s="3" t="s">
        <v>435</v>
      </c>
      <c r="C234">
        <v>0</v>
      </c>
      <c r="D234">
        <v>32900</v>
      </c>
      <c r="E234" t="s">
        <v>491</v>
      </c>
      <c r="F234" s="3" t="s">
        <v>492</v>
      </c>
      <c r="G234" s="3" t="s">
        <v>493</v>
      </c>
    </row>
    <row r="235" spans="1:7">
      <c r="A235" s="3" t="s">
        <v>354</v>
      </c>
      <c r="C235">
        <v>0</v>
      </c>
      <c r="D235">
        <v>21700</v>
      </c>
      <c r="E235" t="s">
        <v>491</v>
      </c>
      <c r="F235" s="3" t="s">
        <v>492</v>
      </c>
      <c r="G235" s="3" t="s">
        <v>493</v>
      </c>
    </row>
    <row r="236" spans="1:7">
      <c r="A236" s="3" t="s">
        <v>481</v>
      </c>
      <c r="C236">
        <v>0</v>
      </c>
      <c r="D236">
        <v>265000</v>
      </c>
      <c r="E236" t="s">
        <v>491</v>
      </c>
      <c r="F236" s="3" t="s">
        <v>492</v>
      </c>
      <c r="G236" s="3" t="s">
        <v>493</v>
      </c>
    </row>
    <row r="237" spans="1:7">
      <c r="A237" s="3" t="s">
        <v>527</v>
      </c>
      <c r="C237">
        <v>0</v>
      </c>
      <c r="D237">
        <v>320000</v>
      </c>
      <c r="E237" t="s">
        <v>491</v>
      </c>
      <c r="F237" s="3" t="s">
        <v>492</v>
      </c>
      <c r="G237" s="3" t="s">
        <v>493</v>
      </c>
    </row>
    <row r="238" spans="1:7">
      <c r="A238" s="3" t="s">
        <v>475</v>
      </c>
      <c r="C238">
        <v>0</v>
      </c>
      <c r="D238">
        <v>972060</v>
      </c>
      <c r="E238" t="s">
        <v>491</v>
      </c>
      <c r="F238" s="3" t="s">
        <v>492</v>
      </c>
      <c r="G238" s="3" t="s">
        <v>493</v>
      </c>
    </row>
    <row r="239" spans="1:7">
      <c r="A239" s="3" t="s">
        <v>300</v>
      </c>
      <c r="C239">
        <v>0</v>
      </c>
      <c r="D239">
        <v>76510</v>
      </c>
      <c r="E239" t="s">
        <v>491</v>
      </c>
      <c r="F239" s="3" t="s">
        <v>492</v>
      </c>
      <c r="G239" s="3" t="s">
        <v>493</v>
      </c>
    </row>
    <row r="240" spans="1:7">
      <c r="A240" s="3" t="s">
        <v>301</v>
      </c>
      <c r="C240">
        <v>0</v>
      </c>
      <c r="D240">
        <v>49000</v>
      </c>
      <c r="E240" t="s">
        <v>491</v>
      </c>
      <c r="F240" s="3" t="s">
        <v>492</v>
      </c>
      <c r="G240" s="3" t="s">
        <v>493</v>
      </c>
    </row>
    <row r="241" spans="1:7">
      <c r="A241" s="3" t="s">
        <v>302</v>
      </c>
      <c r="C241">
        <v>0</v>
      </c>
      <c r="D241">
        <v>44620</v>
      </c>
      <c r="E241" t="s">
        <v>491</v>
      </c>
      <c r="F241" s="3" t="s">
        <v>492</v>
      </c>
      <c r="G241" s="3" t="s">
        <v>493</v>
      </c>
    </row>
    <row r="242" spans="1:7">
      <c r="A242" s="3" t="s">
        <v>528</v>
      </c>
      <c r="C242">
        <v>0</v>
      </c>
      <c r="D242">
        <v>105000</v>
      </c>
      <c r="E242" t="s">
        <v>491</v>
      </c>
      <c r="F242" s="3" t="s">
        <v>492</v>
      </c>
      <c r="G242" s="3" t="s">
        <v>493</v>
      </c>
    </row>
    <row r="243" spans="1:7">
      <c r="A243" s="3" t="s">
        <v>529</v>
      </c>
      <c r="C243">
        <v>0</v>
      </c>
      <c r="D243">
        <v>105000</v>
      </c>
      <c r="E243" t="s">
        <v>491</v>
      </c>
      <c r="F243" s="3" t="s">
        <v>492</v>
      </c>
      <c r="G243" s="3" t="s">
        <v>493</v>
      </c>
    </row>
    <row r="244" spans="1:7">
      <c r="A244" s="3" t="s">
        <v>303</v>
      </c>
      <c r="C244">
        <v>0</v>
      </c>
      <c r="D244">
        <v>69550</v>
      </c>
      <c r="E244" t="s">
        <v>491</v>
      </c>
      <c r="F244" s="3" t="s">
        <v>492</v>
      </c>
      <c r="G244" s="3" t="s">
        <v>493</v>
      </c>
    </row>
    <row r="245" spans="1:7">
      <c r="A245" s="3" t="s">
        <v>446</v>
      </c>
      <c r="C245">
        <v>0</v>
      </c>
      <c r="D245">
        <v>69550</v>
      </c>
      <c r="E245" t="s">
        <v>491</v>
      </c>
      <c r="F245" s="3" t="s">
        <v>492</v>
      </c>
      <c r="G245" s="3" t="s">
        <v>493</v>
      </c>
    </row>
    <row r="246" spans="1:7">
      <c r="A246" s="3" t="s">
        <v>304</v>
      </c>
      <c r="C246">
        <v>0</v>
      </c>
      <c r="D246">
        <v>65100</v>
      </c>
      <c r="E246" t="s">
        <v>491</v>
      </c>
      <c r="F246" s="3" t="s">
        <v>492</v>
      </c>
      <c r="G246" s="3" t="s">
        <v>493</v>
      </c>
    </row>
    <row r="247" spans="1:7">
      <c r="A247" s="3" t="s">
        <v>447</v>
      </c>
      <c r="C247">
        <v>0</v>
      </c>
      <c r="D247">
        <v>65100</v>
      </c>
      <c r="E247" t="s">
        <v>491</v>
      </c>
      <c r="F247" s="3" t="s">
        <v>492</v>
      </c>
      <c r="G247" s="3" t="s">
        <v>493</v>
      </c>
    </row>
    <row r="248" spans="1:7">
      <c r="A248" s="3" t="s">
        <v>530</v>
      </c>
      <c r="C248">
        <v>0</v>
      </c>
      <c r="D248">
        <v>500</v>
      </c>
      <c r="E248" t="s">
        <v>491</v>
      </c>
      <c r="F248" s="3" t="s">
        <v>492</v>
      </c>
      <c r="G248" s="3" t="s">
        <v>493</v>
      </c>
    </row>
    <row r="249" spans="1:7">
      <c r="A249" s="3" t="s">
        <v>531</v>
      </c>
      <c r="C249">
        <v>0</v>
      </c>
      <c r="D249">
        <v>4800</v>
      </c>
      <c r="E249" t="s">
        <v>491</v>
      </c>
      <c r="F249" s="3" t="s">
        <v>492</v>
      </c>
      <c r="G249" s="3" t="s">
        <v>493</v>
      </c>
    </row>
    <row r="250" spans="1:7">
      <c r="A250" s="3" t="s">
        <v>532</v>
      </c>
      <c r="C250">
        <v>0</v>
      </c>
      <c r="D250">
        <v>500</v>
      </c>
      <c r="E250" t="s">
        <v>491</v>
      </c>
      <c r="F250" s="3" t="s">
        <v>492</v>
      </c>
      <c r="G250" s="3" t="s">
        <v>493</v>
      </c>
    </row>
    <row r="251" spans="1:7">
      <c r="A251" s="3" t="s">
        <v>455</v>
      </c>
      <c r="C251">
        <v>0</v>
      </c>
      <c r="D251">
        <v>282000</v>
      </c>
      <c r="E251" t="s">
        <v>491</v>
      </c>
      <c r="F251" s="3" t="s">
        <v>492</v>
      </c>
      <c r="G251" s="3" t="s">
        <v>493</v>
      </c>
    </row>
    <row r="252" spans="1:7">
      <c r="A252" s="3" t="s">
        <v>456</v>
      </c>
      <c r="C252">
        <v>0</v>
      </c>
      <c r="D252">
        <v>282000</v>
      </c>
      <c r="E252" t="s">
        <v>491</v>
      </c>
      <c r="F252" s="3" t="s">
        <v>492</v>
      </c>
      <c r="G252" s="3" t="s">
        <v>493</v>
      </c>
    </row>
    <row r="253" spans="1:7">
      <c r="A253" s="3" t="s">
        <v>457</v>
      </c>
      <c r="C253">
        <v>0</v>
      </c>
      <c r="D253">
        <v>282000</v>
      </c>
      <c r="E253" t="s">
        <v>491</v>
      </c>
      <c r="F253" s="3" t="s">
        <v>492</v>
      </c>
      <c r="G253" s="3" t="s">
        <v>493</v>
      </c>
    </row>
    <row r="254" spans="1:7">
      <c r="A254" s="3" t="s">
        <v>488</v>
      </c>
      <c r="C254">
        <v>0</v>
      </c>
      <c r="D254">
        <v>282000</v>
      </c>
      <c r="E254" t="s">
        <v>491</v>
      </c>
      <c r="F254" s="3" t="s">
        <v>492</v>
      </c>
      <c r="G254" s="3" t="s">
        <v>493</v>
      </c>
    </row>
    <row r="255" spans="1:7">
      <c r="A255" s="3" t="s">
        <v>533</v>
      </c>
      <c r="C255">
        <v>0</v>
      </c>
      <c r="D255">
        <v>262800</v>
      </c>
      <c r="E255" t="s">
        <v>491</v>
      </c>
      <c r="F255" s="3" t="s">
        <v>492</v>
      </c>
      <c r="G255" s="3" t="s">
        <v>493</v>
      </c>
    </row>
    <row r="256" spans="1:7">
      <c r="A256" s="3" t="s">
        <v>489</v>
      </c>
      <c r="C256">
        <v>0</v>
      </c>
      <c r="D256">
        <v>282000</v>
      </c>
      <c r="E256" t="s">
        <v>491</v>
      </c>
      <c r="F256" s="3" t="s">
        <v>492</v>
      </c>
      <c r="G256" s="3" t="s">
        <v>493</v>
      </c>
    </row>
    <row r="257" spans="1:7">
      <c r="A257" s="3" t="s">
        <v>534</v>
      </c>
      <c r="C257">
        <v>0</v>
      </c>
      <c r="D257">
        <v>262800</v>
      </c>
      <c r="E257" t="s">
        <v>491</v>
      </c>
      <c r="F257" s="3" t="s">
        <v>492</v>
      </c>
      <c r="G257" s="3" t="s">
        <v>493</v>
      </c>
    </row>
    <row r="258" spans="1:7">
      <c r="A258" s="3" t="s">
        <v>458</v>
      </c>
      <c r="C258">
        <v>0</v>
      </c>
      <c r="D258">
        <v>282000</v>
      </c>
      <c r="E258" t="s">
        <v>491</v>
      </c>
      <c r="F258" s="3" t="s">
        <v>492</v>
      </c>
      <c r="G258" s="3" t="s">
        <v>493</v>
      </c>
    </row>
    <row r="259" spans="1:7">
      <c r="A259" s="3" t="s">
        <v>459</v>
      </c>
      <c r="C259">
        <v>0</v>
      </c>
      <c r="D259">
        <v>282000</v>
      </c>
      <c r="E259" t="s">
        <v>491</v>
      </c>
      <c r="F259" s="3" t="s">
        <v>492</v>
      </c>
      <c r="G259" s="3" t="s">
        <v>493</v>
      </c>
    </row>
    <row r="260" spans="1:7">
      <c r="A260" s="3" t="s">
        <v>535</v>
      </c>
      <c r="C260">
        <v>0</v>
      </c>
      <c r="D260">
        <v>262800</v>
      </c>
      <c r="E260" t="s">
        <v>491</v>
      </c>
      <c r="F260" s="3" t="s">
        <v>492</v>
      </c>
      <c r="G260" s="3" t="s">
        <v>493</v>
      </c>
    </row>
    <row r="261" spans="1:7">
      <c r="A261" s="3" t="s">
        <v>460</v>
      </c>
      <c r="C261">
        <v>0</v>
      </c>
      <c r="D261">
        <v>282000</v>
      </c>
      <c r="E261" t="s">
        <v>491</v>
      </c>
      <c r="F261" s="3" t="s">
        <v>492</v>
      </c>
      <c r="G261" s="3" t="s">
        <v>493</v>
      </c>
    </row>
    <row r="262" spans="1:7">
      <c r="A262" s="3" t="s">
        <v>461</v>
      </c>
      <c r="C262">
        <v>0</v>
      </c>
      <c r="D262">
        <v>282000</v>
      </c>
      <c r="E262" t="s">
        <v>491</v>
      </c>
      <c r="F262" s="3" t="s">
        <v>492</v>
      </c>
      <c r="G262" s="3" t="s">
        <v>493</v>
      </c>
    </row>
    <row r="263" spans="1:7">
      <c r="A263" s="3" t="s">
        <v>536</v>
      </c>
      <c r="C263">
        <v>0</v>
      </c>
      <c r="D263">
        <v>262800</v>
      </c>
      <c r="E263" t="s">
        <v>491</v>
      </c>
      <c r="F263" s="3" t="s">
        <v>492</v>
      </c>
      <c r="G263" s="3" t="s">
        <v>493</v>
      </c>
    </row>
    <row r="264" spans="1:7">
      <c r="A264" s="3" t="s">
        <v>537</v>
      </c>
      <c r="C264">
        <v>0</v>
      </c>
      <c r="D264">
        <v>262800</v>
      </c>
      <c r="E264" t="s">
        <v>491</v>
      </c>
      <c r="F264" s="3" t="s">
        <v>492</v>
      </c>
      <c r="G264" s="3" t="s">
        <v>493</v>
      </c>
    </row>
    <row r="265" spans="1:7">
      <c r="A265" s="3" t="s">
        <v>538</v>
      </c>
      <c r="C265">
        <v>0</v>
      </c>
      <c r="D265">
        <v>262800</v>
      </c>
      <c r="E265" t="s">
        <v>491</v>
      </c>
      <c r="F265" s="3" t="s">
        <v>492</v>
      </c>
      <c r="G265" s="3" t="s">
        <v>493</v>
      </c>
    </row>
    <row r="266" spans="1:7">
      <c r="A266" s="3" t="s">
        <v>462</v>
      </c>
      <c r="C266">
        <v>0</v>
      </c>
      <c r="D266">
        <v>282000</v>
      </c>
      <c r="E266" t="s">
        <v>491</v>
      </c>
      <c r="F266" s="3" t="s">
        <v>492</v>
      </c>
      <c r="G266" s="3" t="s">
        <v>493</v>
      </c>
    </row>
    <row r="267" spans="1:7">
      <c r="A267" s="3" t="s">
        <v>539</v>
      </c>
      <c r="C267">
        <v>0</v>
      </c>
      <c r="D267">
        <v>272400</v>
      </c>
      <c r="E267" t="s">
        <v>491</v>
      </c>
      <c r="F267" s="3" t="s">
        <v>492</v>
      </c>
      <c r="G267" s="3" t="s">
        <v>493</v>
      </c>
    </row>
    <row r="268" spans="1:7">
      <c r="A268" s="3" t="s">
        <v>540</v>
      </c>
      <c r="C268">
        <v>0</v>
      </c>
      <c r="D268">
        <v>276000</v>
      </c>
      <c r="E268" t="s">
        <v>491</v>
      </c>
      <c r="F268" s="3" t="s">
        <v>492</v>
      </c>
      <c r="G268" s="3" t="s">
        <v>493</v>
      </c>
    </row>
    <row r="269" spans="1:7">
      <c r="A269" s="3" t="s">
        <v>541</v>
      </c>
      <c r="C269">
        <v>0</v>
      </c>
      <c r="D269">
        <v>276000</v>
      </c>
      <c r="E269" t="s">
        <v>491</v>
      </c>
      <c r="F269" s="3" t="s">
        <v>492</v>
      </c>
      <c r="G269" s="3" t="s">
        <v>493</v>
      </c>
    </row>
    <row r="270" spans="1:7">
      <c r="A270" s="3" t="s">
        <v>490</v>
      </c>
      <c r="C270">
        <v>0</v>
      </c>
      <c r="D270">
        <v>289000</v>
      </c>
      <c r="E270" t="s">
        <v>491</v>
      </c>
      <c r="F270" s="3" t="s">
        <v>492</v>
      </c>
      <c r="G270" s="3" t="s">
        <v>493</v>
      </c>
    </row>
    <row r="271" spans="1:7">
      <c r="A271" s="3" t="s">
        <v>463</v>
      </c>
      <c r="C271">
        <v>0</v>
      </c>
      <c r="D271">
        <v>289000</v>
      </c>
      <c r="E271" t="s">
        <v>491</v>
      </c>
      <c r="F271" s="3" t="s">
        <v>492</v>
      </c>
      <c r="G271" s="3" t="s">
        <v>493</v>
      </c>
    </row>
    <row r="272" spans="1:7">
      <c r="A272" s="3" t="s">
        <v>464</v>
      </c>
      <c r="C272">
        <v>0</v>
      </c>
      <c r="D272">
        <v>275000</v>
      </c>
      <c r="E272" t="s">
        <v>491</v>
      </c>
      <c r="F272" s="3" t="s">
        <v>492</v>
      </c>
      <c r="G272" s="3" t="s">
        <v>493</v>
      </c>
    </row>
    <row r="273" spans="1:7">
      <c r="A273" s="3" t="s">
        <v>465</v>
      </c>
      <c r="C273">
        <v>0</v>
      </c>
      <c r="D273">
        <v>289000</v>
      </c>
      <c r="E273" t="s">
        <v>491</v>
      </c>
      <c r="F273" s="3" t="s">
        <v>492</v>
      </c>
      <c r="G273" s="3" t="s">
        <v>493</v>
      </c>
    </row>
    <row r="274" spans="1:7">
      <c r="A274" s="3" t="s">
        <v>466</v>
      </c>
      <c r="C274">
        <v>0</v>
      </c>
      <c r="D274">
        <v>289000</v>
      </c>
      <c r="E274" t="s">
        <v>491</v>
      </c>
      <c r="F274" s="3" t="s">
        <v>492</v>
      </c>
      <c r="G274" s="3" t="s">
        <v>493</v>
      </c>
    </row>
    <row r="275" spans="1:7">
      <c r="A275" s="3" t="s">
        <v>542</v>
      </c>
      <c r="C275">
        <v>0</v>
      </c>
      <c r="D275">
        <v>268800</v>
      </c>
      <c r="E275" t="s">
        <v>491</v>
      </c>
      <c r="F275" s="3" t="s">
        <v>492</v>
      </c>
      <c r="G275" s="3" t="s">
        <v>493</v>
      </c>
    </row>
    <row r="276" spans="1:7">
      <c r="A276" s="3" t="s">
        <v>467</v>
      </c>
      <c r="C276">
        <v>0</v>
      </c>
      <c r="D276">
        <v>289000</v>
      </c>
      <c r="E276" t="s">
        <v>491</v>
      </c>
      <c r="F276" s="3" t="s">
        <v>492</v>
      </c>
      <c r="G276" s="3" t="s">
        <v>493</v>
      </c>
    </row>
    <row r="277" spans="1:7">
      <c r="A277" s="3" t="s">
        <v>468</v>
      </c>
      <c r="C277">
        <v>0</v>
      </c>
      <c r="D277">
        <v>289000</v>
      </c>
      <c r="E277" t="s">
        <v>491</v>
      </c>
      <c r="F277" s="3" t="s">
        <v>492</v>
      </c>
      <c r="G277" s="3" t="s">
        <v>493</v>
      </c>
    </row>
    <row r="278" spans="1:7">
      <c r="A278" s="3" t="s">
        <v>469</v>
      </c>
      <c r="C278">
        <v>0</v>
      </c>
      <c r="D278">
        <v>289000</v>
      </c>
      <c r="E278" t="s">
        <v>491</v>
      </c>
      <c r="F278" s="3" t="s">
        <v>492</v>
      </c>
      <c r="G278" s="3" t="s">
        <v>493</v>
      </c>
    </row>
    <row r="279" spans="1:7">
      <c r="A279" s="3" t="s">
        <v>470</v>
      </c>
      <c r="C279">
        <v>0</v>
      </c>
      <c r="D279">
        <v>289000</v>
      </c>
      <c r="E279" t="s">
        <v>491</v>
      </c>
      <c r="F279" s="3" t="s">
        <v>492</v>
      </c>
      <c r="G279" s="3" t="s">
        <v>493</v>
      </c>
    </row>
    <row r="280" spans="1:7">
      <c r="A280" s="3" t="s">
        <v>471</v>
      </c>
      <c r="C280">
        <v>0</v>
      </c>
      <c r="D280">
        <v>289000</v>
      </c>
      <c r="E280" t="s">
        <v>491</v>
      </c>
      <c r="F280" s="3" t="s">
        <v>492</v>
      </c>
      <c r="G280" s="3" t="s">
        <v>493</v>
      </c>
    </row>
    <row r="281" spans="1:7">
      <c r="A281" s="3" t="s">
        <v>543</v>
      </c>
      <c r="C281">
        <v>0</v>
      </c>
      <c r="D281">
        <v>268800</v>
      </c>
      <c r="E281" t="s">
        <v>491</v>
      </c>
      <c r="F281" s="3" t="s">
        <v>492</v>
      </c>
      <c r="G281" s="3" t="s">
        <v>493</v>
      </c>
    </row>
    <row r="282" spans="1:7">
      <c r="A282" s="3" t="s">
        <v>544</v>
      </c>
      <c r="C282">
        <v>0</v>
      </c>
      <c r="D282">
        <v>272400</v>
      </c>
      <c r="E282" t="s">
        <v>491</v>
      </c>
      <c r="F282" s="3" t="s">
        <v>492</v>
      </c>
      <c r="G282" s="3" t="s">
        <v>493</v>
      </c>
    </row>
    <row r="283" spans="1:7">
      <c r="A283" s="3" t="s">
        <v>545</v>
      </c>
      <c r="C283">
        <v>0</v>
      </c>
      <c r="D283">
        <v>272400</v>
      </c>
      <c r="E283" t="s">
        <v>491</v>
      </c>
      <c r="F283" s="3" t="s">
        <v>492</v>
      </c>
      <c r="G283" s="3" t="s">
        <v>493</v>
      </c>
    </row>
    <row r="284" spans="1:7">
      <c r="A284" s="3" t="s">
        <v>189</v>
      </c>
      <c r="C284">
        <v>0</v>
      </c>
      <c r="D284">
        <v>36100</v>
      </c>
      <c r="E284" t="s">
        <v>491</v>
      </c>
      <c r="F284" s="3" t="s">
        <v>492</v>
      </c>
      <c r="G284" s="3" t="s">
        <v>493</v>
      </c>
    </row>
    <row r="285" spans="1:7">
      <c r="A285" s="3" t="s">
        <v>195</v>
      </c>
      <c r="C285">
        <v>0</v>
      </c>
      <c r="D285">
        <v>57950</v>
      </c>
      <c r="E285" t="s">
        <v>491</v>
      </c>
      <c r="F285" s="3" t="s">
        <v>492</v>
      </c>
      <c r="G285" s="3" t="s">
        <v>493</v>
      </c>
    </row>
    <row r="286" spans="1:7">
      <c r="A286" s="3" t="s">
        <v>160</v>
      </c>
      <c r="C286">
        <v>0</v>
      </c>
      <c r="D286">
        <v>55270</v>
      </c>
      <c r="E286" t="s">
        <v>491</v>
      </c>
      <c r="F286" s="3" t="s">
        <v>492</v>
      </c>
      <c r="G286" s="3" t="s">
        <v>493</v>
      </c>
    </row>
    <row r="287" spans="1:7">
      <c r="A287" s="3" t="s">
        <v>194</v>
      </c>
      <c r="C287">
        <v>0</v>
      </c>
      <c r="D287">
        <v>57950</v>
      </c>
      <c r="E287" t="s">
        <v>491</v>
      </c>
      <c r="F287" s="3" t="s">
        <v>492</v>
      </c>
      <c r="G287" s="3" t="s">
        <v>493</v>
      </c>
    </row>
    <row r="288" spans="1:7">
      <c r="A288" s="3" t="s">
        <v>546</v>
      </c>
      <c r="C288">
        <v>0</v>
      </c>
      <c r="D288">
        <v>50400</v>
      </c>
      <c r="E288" t="s">
        <v>491</v>
      </c>
      <c r="F288" s="3" t="s">
        <v>492</v>
      </c>
      <c r="G288" s="3" t="s">
        <v>493</v>
      </c>
    </row>
    <row r="289" spans="1:7">
      <c r="A289" s="3" t="s">
        <v>230</v>
      </c>
      <c r="C289">
        <v>0</v>
      </c>
      <c r="D289">
        <v>4160</v>
      </c>
      <c r="E289" t="s">
        <v>491</v>
      </c>
      <c r="F289" s="3" t="s">
        <v>492</v>
      </c>
      <c r="G289" s="3" t="s">
        <v>493</v>
      </c>
    </row>
    <row r="290" spans="1:7">
      <c r="A290" s="3" t="s">
        <v>231</v>
      </c>
      <c r="C290">
        <v>0</v>
      </c>
      <c r="D290">
        <v>4160</v>
      </c>
      <c r="E290" t="s">
        <v>491</v>
      </c>
      <c r="F290" s="3" t="s">
        <v>492</v>
      </c>
      <c r="G290" s="3" t="s">
        <v>493</v>
      </c>
    </row>
    <row r="291" spans="1:7">
      <c r="A291" s="3" t="s">
        <v>233</v>
      </c>
      <c r="C291">
        <v>0</v>
      </c>
      <c r="D291">
        <v>3710</v>
      </c>
      <c r="E291" t="s">
        <v>491</v>
      </c>
      <c r="F291" s="3" t="s">
        <v>492</v>
      </c>
      <c r="G291" s="3" t="s">
        <v>493</v>
      </c>
    </row>
    <row r="292" spans="1:7">
      <c r="A292" s="3" t="s">
        <v>232</v>
      </c>
      <c r="C292">
        <v>0</v>
      </c>
      <c r="D292">
        <v>3350</v>
      </c>
      <c r="E292" t="s">
        <v>491</v>
      </c>
      <c r="F292" s="3" t="s">
        <v>492</v>
      </c>
      <c r="G292" s="3" t="s">
        <v>493</v>
      </c>
    </row>
    <row r="293" spans="1:7">
      <c r="A293" s="3" t="s">
        <v>229</v>
      </c>
      <c r="C293">
        <v>0</v>
      </c>
      <c r="D293">
        <v>3580</v>
      </c>
      <c r="E293" t="s">
        <v>491</v>
      </c>
      <c r="F293" s="3" t="s">
        <v>492</v>
      </c>
      <c r="G293" s="3" t="s">
        <v>493</v>
      </c>
    </row>
    <row r="294" spans="1:7">
      <c r="A294" s="3" t="s">
        <v>192</v>
      </c>
      <c r="C294">
        <v>0</v>
      </c>
      <c r="D294">
        <v>34270</v>
      </c>
      <c r="E294" t="s">
        <v>491</v>
      </c>
      <c r="F294" s="3" t="s">
        <v>492</v>
      </c>
      <c r="G294" s="3" t="s">
        <v>493</v>
      </c>
    </row>
    <row r="295" spans="1:7">
      <c r="A295" s="3" t="s">
        <v>193</v>
      </c>
      <c r="C295">
        <v>0</v>
      </c>
      <c r="D295">
        <v>36100</v>
      </c>
      <c r="E295" t="s">
        <v>491</v>
      </c>
      <c r="F295" s="3" t="s">
        <v>492</v>
      </c>
      <c r="G295" s="3" t="s">
        <v>493</v>
      </c>
    </row>
    <row r="296" spans="1:7">
      <c r="A296" s="3" t="s">
        <v>201</v>
      </c>
      <c r="C296">
        <v>0</v>
      </c>
      <c r="D296">
        <v>62660</v>
      </c>
      <c r="E296" t="s">
        <v>491</v>
      </c>
      <c r="F296" s="3" t="s">
        <v>492</v>
      </c>
      <c r="G296" s="3" t="s">
        <v>493</v>
      </c>
    </row>
    <row r="297" spans="1:7">
      <c r="A297" s="3" t="s">
        <v>234</v>
      </c>
      <c r="C297">
        <v>0</v>
      </c>
      <c r="D297">
        <v>12950</v>
      </c>
      <c r="E297" t="s">
        <v>491</v>
      </c>
      <c r="F297" s="3" t="s">
        <v>492</v>
      </c>
      <c r="G297" s="3" t="s">
        <v>493</v>
      </c>
    </row>
    <row r="298" spans="1:7">
      <c r="A298" s="3" t="s">
        <v>235</v>
      </c>
      <c r="C298">
        <v>0</v>
      </c>
      <c r="D298">
        <v>18250</v>
      </c>
      <c r="E298" t="s">
        <v>491</v>
      </c>
      <c r="F298" s="3" t="s">
        <v>492</v>
      </c>
      <c r="G298" s="3" t="s">
        <v>493</v>
      </c>
    </row>
    <row r="299" spans="1:7">
      <c r="A299" s="3" t="s">
        <v>236</v>
      </c>
      <c r="C299">
        <v>0</v>
      </c>
      <c r="D299">
        <v>9480</v>
      </c>
      <c r="E299" t="s">
        <v>491</v>
      </c>
      <c r="F299" s="3" t="s">
        <v>492</v>
      </c>
      <c r="G299" s="3" t="s">
        <v>493</v>
      </c>
    </row>
    <row r="300" spans="1:7">
      <c r="A300" s="3" t="s">
        <v>210</v>
      </c>
      <c r="C300">
        <v>0</v>
      </c>
      <c r="D300">
        <v>4600</v>
      </c>
      <c r="E300" t="s">
        <v>491</v>
      </c>
      <c r="F300" s="3" t="s">
        <v>492</v>
      </c>
      <c r="G300" s="3" t="s">
        <v>493</v>
      </c>
    </row>
    <row r="301" spans="1:7">
      <c r="A301" s="3" t="s">
        <v>226</v>
      </c>
      <c r="C301">
        <v>0</v>
      </c>
      <c r="D301">
        <v>3360</v>
      </c>
      <c r="E301" t="s">
        <v>491</v>
      </c>
      <c r="F301" s="3" t="s">
        <v>492</v>
      </c>
      <c r="G301" s="3" t="s">
        <v>493</v>
      </c>
    </row>
    <row r="302" spans="1:7">
      <c r="A302" s="3" t="s">
        <v>211</v>
      </c>
      <c r="C302">
        <v>0</v>
      </c>
      <c r="D302">
        <v>10110</v>
      </c>
      <c r="E302" t="s">
        <v>491</v>
      </c>
      <c r="F302" s="3" t="s">
        <v>492</v>
      </c>
      <c r="G302" s="3" t="s">
        <v>493</v>
      </c>
    </row>
    <row r="303" spans="1:7">
      <c r="A303" s="3" t="s">
        <v>209</v>
      </c>
      <c r="C303">
        <v>0</v>
      </c>
      <c r="D303">
        <v>11160</v>
      </c>
      <c r="E303" t="s">
        <v>491</v>
      </c>
      <c r="F303" s="3" t="s">
        <v>492</v>
      </c>
      <c r="G303" s="3" t="s">
        <v>493</v>
      </c>
    </row>
    <row r="304" spans="1:7">
      <c r="A304" s="3" t="s">
        <v>208</v>
      </c>
      <c r="C304">
        <v>0</v>
      </c>
      <c r="D304">
        <v>2630</v>
      </c>
      <c r="E304" t="s">
        <v>491</v>
      </c>
      <c r="F304" s="3" t="s">
        <v>492</v>
      </c>
      <c r="G304" s="3" t="s">
        <v>493</v>
      </c>
    </row>
    <row r="305" spans="1:7">
      <c r="A305" s="3" t="s">
        <v>207</v>
      </c>
      <c r="C305">
        <v>0</v>
      </c>
      <c r="D305">
        <v>10500</v>
      </c>
      <c r="E305" t="s">
        <v>491</v>
      </c>
      <c r="F305" s="3" t="s">
        <v>492</v>
      </c>
      <c r="G305" s="3" t="s">
        <v>493</v>
      </c>
    </row>
    <row r="306" spans="1:7">
      <c r="A306" s="3" t="s">
        <v>225</v>
      </c>
      <c r="C306">
        <v>0</v>
      </c>
      <c r="D306">
        <v>14180</v>
      </c>
      <c r="E306" t="s">
        <v>491</v>
      </c>
      <c r="F306" s="3" t="s">
        <v>492</v>
      </c>
      <c r="G306" s="3" t="s">
        <v>493</v>
      </c>
    </row>
    <row r="307" spans="1:7">
      <c r="A307" s="3" t="s">
        <v>184</v>
      </c>
      <c r="C307">
        <v>0</v>
      </c>
      <c r="D307">
        <v>30410</v>
      </c>
      <c r="E307" t="s">
        <v>491</v>
      </c>
      <c r="F307" s="3" t="s">
        <v>492</v>
      </c>
      <c r="G307" s="3" t="s">
        <v>493</v>
      </c>
    </row>
    <row r="308" spans="1:7">
      <c r="A308" s="3" t="s">
        <v>186</v>
      </c>
      <c r="C308">
        <v>0</v>
      </c>
      <c r="D308">
        <v>32340</v>
      </c>
      <c r="E308" t="s">
        <v>491</v>
      </c>
      <c r="F308" s="3" t="s">
        <v>492</v>
      </c>
      <c r="G308" s="3" t="s">
        <v>493</v>
      </c>
    </row>
    <row r="309" spans="1:7">
      <c r="A309" s="3" t="s">
        <v>185</v>
      </c>
      <c r="C309">
        <v>0</v>
      </c>
      <c r="D309">
        <v>30300</v>
      </c>
      <c r="E309" t="s">
        <v>491</v>
      </c>
      <c r="F309" s="3" t="s">
        <v>492</v>
      </c>
      <c r="G309" s="3" t="s">
        <v>493</v>
      </c>
    </row>
    <row r="310" spans="1:7">
      <c r="A310" s="3" t="s">
        <v>200</v>
      </c>
      <c r="C310">
        <v>0</v>
      </c>
      <c r="D310">
        <v>71120</v>
      </c>
      <c r="E310" t="s">
        <v>491</v>
      </c>
      <c r="F310" s="3" t="s">
        <v>492</v>
      </c>
      <c r="G310" s="3" t="s">
        <v>493</v>
      </c>
    </row>
    <row r="311" spans="1:7">
      <c r="A311" s="3" t="s">
        <v>448</v>
      </c>
      <c r="C311">
        <v>0</v>
      </c>
      <c r="D311">
        <v>53980</v>
      </c>
      <c r="E311" t="s">
        <v>491</v>
      </c>
      <c r="F311" s="3" t="s">
        <v>492</v>
      </c>
      <c r="G311" s="3" t="s">
        <v>493</v>
      </c>
    </row>
    <row r="312" spans="1:7">
      <c r="A312" s="3" t="s">
        <v>188</v>
      </c>
      <c r="C312">
        <v>0</v>
      </c>
      <c r="D312">
        <v>40480</v>
      </c>
      <c r="E312" t="s">
        <v>491</v>
      </c>
      <c r="F312" s="3" t="s">
        <v>492</v>
      </c>
      <c r="G312" s="3" t="s">
        <v>493</v>
      </c>
    </row>
    <row r="313" spans="1:7">
      <c r="A313" s="3" t="s">
        <v>190</v>
      </c>
      <c r="C313">
        <v>0</v>
      </c>
      <c r="D313">
        <v>36840</v>
      </c>
      <c r="E313" t="s">
        <v>491</v>
      </c>
      <c r="F313" s="3" t="s">
        <v>492</v>
      </c>
      <c r="G313" s="3" t="s">
        <v>493</v>
      </c>
    </row>
    <row r="314" spans="1:7">
      <c r="A314" s="3" t="s">
        <v>191</v>
      </c>
      <c r="C314">
        <v>0</v>
      </c>
      <c r="D314">
        <v>36530</v>
      </c>
      <c r="E314" t="s">
        <v>491</v>
      </c>
      <c r="F314" s="3" t="s">
        <v>492</v>
      </c>
      <c r="G314" s="3" t="s">
        <v>493</v>
      </c>
    </row>
    <row r="315" spans="1:7">
      <c r="A315" s="3" t="s">
        <v>161</v>
      </c>
      <c r="C315">
        <v>0</v>
      </c>
      <c r="D315">
        <v>67470</v>
      </c>
      <c r="E315" t="s">
        <v>491</v>
      </c>
      <c r="F315" s="3" t="s">
        <v>492</v>
      </c>
      <c r="G315" s="3" t="s">
        <v>493</v>
      </c>
    </row>
    <row r="316" spans="1:7">
      <c r="A316" s="3" t="s">
        <v>203</v>
      </c>
      <c r="C316">
        <v>0</v>
      </c>
      <c r="D316">
        <v>88250</v>
      </c>
      <c r="E316" t="s">
        <v>491</v>
      </c>
      <c r="F316" s="3" t="s">
        <v>492</v>
      </c>
      <c r="G316" s="3" t="s">
        <v>493</v>
      </c>
    </row>
    <row r="317" spans="1:7">
      <c r="A317" s="3" t="s">
        <v>205</v>
      </c>
      <c r="C317">
        <v>0</v>
      </c>
      <c r="D317">
        <v>14240</v>
      </c>
      <c r="E317" t="s">
        <v>491</v>
      </c>
      <c r="F317" s="3" t="s">
        <v>492</v>
      </c>
      <c r="G317" s="3" t="s">
        <v>493</v>
      </c>
    </row>
    <row r="318" spans="1:7">
      <c r="A318" s="3" t="s">
        <v>238</v>
      </c>
      <c r="C318">
        <v>0</v>
      </c>
      <c r="D318">
        <v>13630</v>
      </c>
      <c r="E318" t="s">
        <v>491</v>
      </c>
      <c r="F318" s="3" t="s">
        <v>492</v>
      </c>
      <c r="G318" s="3" t="s">
        <v>493</v>
      </c>
    </row>
    <row r="319" spans="1:7">
      <c r="A319" s="3" t="s">
        <v>198</v>
      </c>
      <c r="C319">
        <v>0</v>
      </c>
      <c r="D319">
        <v>79370</v>
      </c>
      <c r="E319" t="s">
        <v>491</v>
      </c>
      <c r="F319" s="3" t="s">
        <v>492</v>
      </c>
      <c r="G319" s="3" t="s">
        <v>493</v>
      </c>
    </row>
    <row r="320" spans="1:7">
      <c r="A320" s="3" t="s">
        <v>199</v>
      </c>
      <c r="C320">
        <v>0</v>
      </c>
      <c r="D320">
        <v>86530</v>
      </c>
      <c r="E320" t="s">
        <v>491</v>
      </c>
      <c r="F320" s="3" t="s">
        <v>492</v>
      </c>
      <c r="G320" s="3" t="s">
        <v>493</v>
      </c>
    </row>
    <row r="321" spans="1:7">
      <c r="A321" s="3" t="s">
        <v>204</v>
      </c>
      <c r="C321">
        <v>0</v>
      </c>
      <c r="D321">
        <v>88250</v>
      </c>
      <c r="E321" t="s">
        <v>491</v>
      </c>
      <c r="F321" s="3" t="s">
        <v>492</v>
      </c>
      <c r="G321" s="3" t="s">
        <v>493</v>
      </c>
    </row>
    <row r="322" spans="1:7">
      <c r="A322" s="3" t="s">
        <v>237</v>
      </c>
      <c r="C322">
        <v>0</v>
      </c>
      <c r="D322">
        <v>1620</v>
      </c>
      <c r="E322" t="s">
        <v>491</v>
      </c>
      <c r="F322" s="3" t="s">
        <v>492</v>
      </c>
      <c r="G322" s="3" t="s">
        <v>493</v>
      </c>
    </row>
    <row r="323" spans="1:7">
      <c r="A323" s="3" t="s">
        <v>219</v>
      </c>
      <c r="C323">
        <v>0</v>
      </c>
      <c r="D323">
        <v>3470</v>
      </c>
      <c r="E323" t="s">
        <v>491</v>
      </c>
      <c r="F323" s="3" t="s">
        <v>492</v>
      </c>
      <c r="G323" s="3" t="s">
        <v>493</v>
      </c>
    </row>
    <row r="324" spans="1:7">
      <c r="A324" s="3" t="s">
        <v>220</v>
      </c>
      <c r="C324">
        <v>0</v>
      </c>
      <c r="D324">
        <v>11660</v>
      </c>
      <c r="E324" t="s">
        <v>491</v>
      </c>
      <c r="F324" s="3" t="s">
        <v>492</v>
      </c>
      <c r="G324" s="3" t="s">
        <v>493</v>
      </c>
    </row>
    <row r="325" spans="1:7">
      <c r="A325" s="3" t="s">
        <v>222</v>
      </c>
      <c r="C325">
        <v>0</v>
      </c>
      <c r="D325">
        <v>15960</v>
      </c>
      <c r="E325" t="s">
        <v>491</v>
      </c>
      <c r="F325" s="3" t="s">
        <v>492</v>
      </c>
      <c r="G325" s="3" t="s">
        <v>493</v>
      </c>
    </row>
    <row r="326" spans="1:7">
      <c r="A326" s="3" t="s">
        <v>215</v>
      </c>
      <c r="C326">
        <v>0</v>
      </c>
      <c r="D326">
        <v>4940</v>
      </c>
      <c r="E326" t="s">
        <v>491</v>
      </c>
      <c r="F326" s="3" t="s">
        <v>492</v>
      </c>
      <c r="G326" s="3" t="s">
        <v>493</v>
      </c>
    </row>
    <row r="327" spans="1:7">
      <c r="A327" s="3" t="s">
        <v>217</v>
      </c>
      <c r="C327">
        <v>0</v>
      </c>
      <c r="D327">
        <v>3780</v>
      </c>
      <c r="E327" t="s">
        <v>491</v>
      </c>
      <c r="F327" s="3" t="s">
        <v>492</v>
      </c>
      <c r="G327" s="3" t="s">
        <v>493</v>
      </c>
    </row>
    <row r="328" spans="1:7">
      <c r="A328" s="3" t="s">
        <v>228</v>
      </c>
      <c r="C328">
        <v>0</v>
      </c>
      <c r="D328">
        <v>10710</v>
      </c>
      <c r="E328" t="s">
        <v>491</v>
      </c>
      <c r="F328" s="3" t="s">
        <v>492</v>
      </c>
      <c r="G328" s="3" t="s">
        <v>493</v>
      </c>
    </row>
    <row r="329" spans="1:7">
      <c r="A329" s="3" t="s">
        <v>212</v>
      </c>
      <c r="C329">
        <v>0</v>
      </c>
      <c r="D329">
        <v>5040</v>
      </c>
      <c r="E329" t="s">
        <v>491</v>
      </c>
      <c r="F329" s="3" t="s">
        <v>492</v>
      </c>
      <c r="G329" s="3" t="s">
        <v>493</v>
      </c>
    </row>
    <row r="330" spans="1:7">
      <c r="A330" s="3" t="s">
        <v>227</v>
      </c>
      <c r="C330">
        <v>0</v>
      </c>
      <c r="D330">
        <v>7560</v>
      </c>
      <c r="E330" t="s">
        <v>491</v>
      </c>
      <c r="F330" s="3" t="s">
        <v>492</v>
      </c>
      <c r="G330" s="3" t="s">
        <v>493</v>
      </c>
    </row>
    <row r="331" spans="1:7">
      <c r="A331" s="3" t="s">
        <v>221</v>
      </c>
      <c r="C331">
        <v>0</v>
      </c>
      <c r="D331">
        <v>4730</v>
      </c>
      <c r="E331" t="s">
        <v>491</v>
      </c>
      <c r="F331" s="3" t="s">
        <v>492</v>
      </c>
      <c r="G331" s="3" t="s">
        <v>493</v>
      </c>
    </row>
    <row r="332" spans="1:7">
      <c r="A332" s="3" t="s">
        <v>216</v>
      </c>
      <c r="C332">
        <v>0</v>
      </c>
      <c r="D332">
        <v>5570</v>
      </c>
      <c r="E332" t="s">
        <v>491</v>
      </c>
      <c r="F332" s="3" t="s">
        <v>492</v>
      </c>
      <c r="G332" s="3" t="s">
        <v>493</v>
      </c>
    </row>
    <row r="333" spans="1:7">
      <c r="A333" s="3" t="s">
        <v>214</v>
      </c>
      <c r="C333">
        <v>0</v>
      </c>
      <c r="D333">
        <v>6090</v>
      </c>
      <c r="E333" t="s">
        <v>491</v>
      </c>
      <c r="F333" s="3" t="s">
        <v>492</v>
      </c>
      <c r="G333" s="3" t="s">
        <v>493</v>
      </c>
    </row>
    <row r="334" spans="1:7">
      <c r="A334" s="3" t="s">
        <v>218</v>
      </c>
      <c r="C334">
        <v>0</v>
      </c>
      <c r="D334">
        <v>5570</v>
      </c>
      <c r="E334" t="s">
        <v>491</v>
      </c>
      <c r="F334" s="3" t="s">
        <v>492</v>
      </c>
      <c r="G334" s="3" t="s">
        <v>493</v>
      </c>
    </row>
    <row r="335" spans="1:7">
      <c r="A335" s="3" t="s">
        <v>213</v>
      </c>
      <c r="C335">
        <v>0</v>
      </c>
      <c r="D335">
        <v>10190</v>
      </c>
      <c r="E335" t="s">
        <v>491</v>
      </c>
      <c r="F335" s="3" t="s">
        <v>492</v>
      </c>
      <c r="G335" s="3" t="s">
        <v>493</v>
      </c>
    </row>
    <row r="336" spans="1:7">
      <c r="A336" s="3" t="s">
        <v>202</v>
      </c>
      <c r="C336">
        <v>0</v>
      </c>
      <c r="D336">
        <v>88250</v>
      </c>
      <c r="E336" t="s">
        <v>491</v>
      </c>
      <c r="F336" s="3" t="s">
        <v>492</v>
      </c>
      <c r="G336" s="3" t="s">
        <v>493</v>
      </c>
    </row>
    <row r="337" spans="1:7">
      <c r="A337" s="3" t="s">
        <v>187</v>
      </c>
      <c r="C337">
        <v>0</v>
      </c>
      <c r="D337">
        <v>40480</v>
      </c>
      <c r="E337" t="s">
        <v>491</v>
      </c>
      <c r="F337" s="3" t="s">
        <v>492</v>
      </c>
      <c r="G337" s="3" t="s">
        <v>493</v>
      </c>
    </row>
    <row r="338" spans="1:7">
      <c r="A338" s="3" t="s">
        <v>224</v>
      </c>
      <c r="C338">
        <v>0</v>
      </c>
      <c r="D338">
        <v>14440</v>
      </c>
      <c r="E338" t="s">
        <v>491</v>
      </c>
      <c r="F338" s="3" t="s">
        <v>492</v>
      </c>
      <c r="G338" s="3" t="s">
        <v>493</v>
      </c>
    </row>
    <row r="339" spans="1:7">
      <c r="A339" s="3" t="s">
        <v>223</v>
      </c>
      <c r="C339">
        <v>0</v>
      </c>
      <c r="D339">
        <v>14440</v>
      </c>
      <c r="E339" t="s">
        <v>491</v>
      </c>
      <c r="F339" s="3" t="s">
        <v>492</v>
      </c>
      <c r="G339" s="3" t="s">
        <v>493</v>
      </c>
    </row>
    <row r="340" spans="1:7">
      <c r="A340" s="3" t="s">
        <v>206</v>
      </c>
      <c r="C340">
        <v>0</v>
      </c>
      <c r="D340">
        <v>74430</v>
      </c>
      <c r="E340" t="s">
        <v>491</v>
      </c>
      <c r="F340" s="3" t="s">
        <v>492</v>
      </c>
      <c r="G340" s="3" t="s">
        <v>493</v>
      </c>
    </row>
    <row r="341" spans="1:7">
      <c r="A341" s="3" t="s">
        <v>547</v>
      </c>
      <c r="C341">
        <v>0</v>
      </c>
      <c r="D341">
        <v>0</v>
      </c>
      <c r="E341" t="s">
        <v>491</v>
      </c>
      <c r="F341" s="3" t="s">
        <v>492</v>
      </c>
      <c r="G341" s="3" t="s">
        <v>493</v>
      </c>
    </row>
    <row r="342" spans="1:7">
      <c r="A342" s="3" t="s">
        <v>245</v>
      </c>
      <c r="C342">
        <v>0</v>
      </c>
      <c r="D342">
        <v>212380</v>
      </c>
      <c r="E342" t="s">
        <v>491</v>
      </c>
      <c r="F342" s="3" t="s">
        <v>492</v>
      </c>
      <c r="G342" s="3" t="s">
        <v>493</v>
      </c>
    </row>
    <row r="343" spans="1:7">
      <c r="A343" s="3" t="s">
        <v>246</v>
      </c>
      <c r="C343">
        <v>0</v>
      </c>
      <c r="D343">
        <v>173680</v>
      </c>
      <c r="E343" t="s">
        <v>491</v>
      </c>
      <c r="F343" s="3" t="s">
        <v>492</v>
      </c>
      <c r="G343" s="3" t="s">
        <v>493</v>
      </c>
    </row>
    <row r="344" spans="1:7">
      <c r="A344" s="3" t="s">
        <v>548</v>
      </c>
      <c r="C344">
        <v>0</v>
      </c>
      <c r="D344">
        <v>124400</v>
      </c>
      <c r="E344" t="s">
        <v>491</v>
      </c>
      <c r="F344" s="3" t="s">
        <v>492</v>
      </c>
      <c r="G344" s="3" t="s">
        <v>493</v>
      </c>
    </row>
    <row r="345" spans="1:7">
      <c r="A345" s="3" t="s">
        <v>428</v>
      </c>
      <c r="C345">
        <v>0</v>
      </c>
      <c r="D345">
        <v>30090</v>
      </c>
      <c r="E345" t="s">
        <v>491</v>
      </c>
      <c r="F345" s="3" t="s">
        <v>492</v>
      </c>
      <c r="G345" s="3" t="s">
        <v>493</v>
      </c>
    </row>
    <row r="346" spans="1:7">
      <c r="A346" s="3" t="s">
        <v>310</v>
      </c>
      <c r="C346">
        <v>0</v>
      </c>
      <c r="D346">
        <v>46150</v>
      </c>
      <c r="E346" t="s">
        <v>491</v>
      </c>
      <c r="F346" s="3" t="s">
        <v>492</v>
      </c>
      <c r="G346" s="3" t="s">
        <v>493</v>
      </c>
    </row>
    <row r="347" spans="1:7">
      <c r="A347" s="3" t="s">
        <v>395</v>
      </c>
      <c r="C347">
        <v>0</v>
      </c>
      <c r="D347">
        <v>130630</v>
      </c>
      <c r="E347" t="s">
        <v>491</v>
      </c>
      <c r="F347" s="3" t="s">
        <v>492</v>
      </c>
      <c r="G347" s="3" t="s">
        <v>493</v>
      </c>
    </row>
    <row r="348" spans="1:7">
      <c r="A348" s="3" t="s">
        <v>549</v>
      </c>
      <c r="C348">
        <v>0</v>
      </c>
      <c r="D348">
        <v>39950</v>
      </c>
      <c r="E348" t="s">
        <v>491</v>
      </c>
      <c r="F348" s="3" t="s">
        <v>492</v>
      </c>
      <c r="G348" s="3" t="s">
        <v>493</v>
      </c>
    </row>
    <row r="349" spans="1:7">
      <c r="A349" s="3" t="s">
        <v>196</v>
      </c>
      <c r="C349">
        <v>0</v>
      </c>
      <c r="D349">
        <v>98980</v>
      </c>
      <c r="E349" t="s">
        <v>491</v>
      </c>
      <c r="F349" s="3" t="s">
        <v>492</v>
      </c>
      <c r="G349" s="3" t="s">
        <v>493</v>
      </c>
    </row>
    <row r="350" spans="1:7">
      <c r="A350" s="3" t="s">
        <v>316</v>
      </c>
      <c r="C350">
        <v>0</v>
      </c>
      <c r="D350">
        <v>38390</v>
      </c>
      <c r="E350" t="s">
        <v>491</v>
      </c>
      <c r="F350" s="3" t="s">
        <v>492</v>
      </c>
      <c r="G350" s="3" t="s">
        <v>493</v>
      </c>
    </row>
    <row r="351" spans="1:7">
      <c r="A351" s="3" t="s">
        <v>453</v>
      </c>
      <c r="C351">
        <v>0</v>
      </c>
      <c r="D351">
        <v>26100</v>
      </c>
      <c r="E351" t="s">
        <v>491</v>
      </c>
      <c r="F351" s="3" t="s">
        <v>492</v>
      </c>
      <c r="G351" s="3" t="s">
        <v>493</v>
      </c>
    </row>
    <row r="352" spans="1:7">
      <c r="A352" s="3" t="s">
        <v>244</v>
      </c>
      <c r="C352">
        <v>0</v>
      </c>
      <c r="D352">
        <v>52680</v>
      </c>
      <c r="E352" t="s">
        <v>491</v>
      </c>
      <c r="F352" s="3" t="s">
        <v>492</v>
      </c>
      <c r="G352" s="3" t="s">
        <v>493</v>
      </c>
    </row>
    <row r="353" spans="1:7">
      <c r="A353" s="3" t="s">
        <v>239</v>
      </c>
      <c r="C353">
        <v>0</v>
      </c>
      <c r="D353">
        <v>82910</v>
      </c>
      <c r="E353" t="s">
        <v>491</v>
      </c>
      <c r="F353" s="3" t="s">
        <v>492</v>
      </c>
      <c r="G353" s="3" t="s">
        <v>493</v>
      </c>
    </row>
    <row r="354" spans="1:7">
      <c r="A354" s="3" t="s">
        <v>243</v>
      </c>
      <c r="C354">
        <v>0</v>
      </c>
      <c r="D354">
        <v>73350</v>
      </c>
      <c r="E354" t="s">
        <v>491</v>
      </c>
      <c r="F354" s="3" t="s">
        <v>492</v>
      </c>
      <c r="G354" s="3" t="s">
        <v>493</v>
      </c>
    </row>
    <row r="355" spans="1:7">
      <c r="A355" s="3" t="s">
        <v>550</v>
      </c>
      <c r="C355">
        <v>0</v>
      </c>
      <c r="D355">
        <v>81710</v>
      </c>
      <c r="E355" t="s">
        <v>491</v>
      </c>
      <c r="F355" s="3" t="s">
        <v>492</v>
      </c>
      <c r="G355" s="3" t="s">
        <v>493</v>
      </c>
    </row>
    <row r="356" spans="1:7">
      <c r="A356" s="3" t="s">
        <v>240</v>
      </c>
      <c r="C356">
        <v>0</v>
      </c>
      <c r="D356">
        <v>86060</v>
      </c>
      <c r="E356" t="s">
        <v>491</v>
      </c>
      <c r="F356" s="3" t="s">
        <v>492</v>
      </c>
      <c r="G356" s="3" t="s">
        <v>493</v>
      </c>
    </row>
    <row r="357" spans="1:7">
      <c r="A357" s="3" t="s">
        <v>241</v>
      </c>
      <c r="C357">
        <v>0</v>
      </c>
      <c r="D357">
        <v>139610</v>
      </c>
      <c r="E357" t="s">
        <v>491</v>
      </c>
      <c r="F357" s="3" t="s">
        <v>492</v>
      </c>
      <c r="G357" s="3" t="s">
        <v>493</v>
      </c>
    </row>
    <row r="358" spans="1:7">
      <c r="A358" s="3" t="s">
        <v>551</v>
      </c>
      <c r="C358">
        <v>0</v>
      </c>
      <c r="D358">
        <v>0</v>
      </c>
      <c r="E358" t="s">
        <v>491</v>
      </c>
      <c r="F358" s="3" t="s">
        <v>492</v>
      </c>
      <c r="G358" s="3" t="s">
        <v>493</v>
      </c>
    </row>
    <row r="359" spans="1:7">
      <c r="A359" s="3" t="s">
        <v>307</v>
      </c>
      <c r="C359">
        <v>0</v>
      </c>
      <c r="D359">
        <v>27320</v>
      </c>
      <c r="E359" t="s">
        <v>491</v>
      </c>
      <c r="F359" s="3" t="s">
        <v>492</v>
      </c>
      <c r="G359" s="3" t="s">
        <v>493</v>
      </c>
    </row>
    <row r="360" spans="1:7">
      <c r="A360" s="3" t="s">
        <v>306</v>
      </c>
      <c r="C360">
        <v>0</v>
      </c>
      <c r="D360">
        <v>27320</v>
      </c>
      <c r="E360" t="s">
        <v>491</v>
      </c>
      <c r="F360" s="3" t="s">
        <v>492</v>
      </c>
      <c r="G360" s="3" t="s">
        <v>493</v>
      </c>
    </row>
    <row r="361" spans="1:7">
      <c r="A361" s="3" t="s">
        <v>308</v>
      </c>
      <c r="C361">
        <v>0</v>
      </c>
      <c r="D361">
        <v>25700</v>
      </c>
      <c r="E361" t="s">
        <v>491</v>
      </c>
      <c r="F361" s="3" t="s">
        <v>492</v>
      </c>
      <c r="G361" s="3" t="s">
        <v>493</v>
      </c>
    </row>
    <row r="362" spans="1:7">
      <c r="A362" s="3" t="s">
        <v>309</v>
      </c>
      <c r="C362">
        <v>0</v>
      </c>
      <c r="D362">
        <v>30790</v>
      </c>
      <c r="E362" t="s">
        <v>491</v>
      </c>
      <c r="F362" s="3" t="s">
        <v>492</v>
      </c>
      <c r="G362" s="3" t="s">
        <v>493</v>
      </c>
    </row>
    <row r="363" spans="1:7">
      <c r="A363" s="3" t="s">
        <v>552</v>
      </c>
      <c r="C363">
        <v>0</v>
      </c>
      <c r="D363">
        <v>0</v>
      </c>
      <c r="E363" t="s">
        <v>491</v>
      </c>
      <c r="F363" s="3" t="s">
        <v>492</v>
      </c>
      <c r="G363" s="3" t="s">
        <v>493</v>
      </c>
    </row>
    <row r="364" spans="1:7">
      <c r="A364" s="3" t="s">
        <v>315</v>
      </c>
      <c r="C364">
        <v>0</v>
      </c>
      <c r="D364">
        <v>12420</v>
      </c>
      <c r="E364" t="s">
        <v>491</v>
      </c>
      <c r="F364" s="3" t="s">
        <v>492</v>
      </c>
      <c r="G364" s="3" t="s">
        <v>493</v>
      </c>
    </row>
    <row r="365" spans="1:7">
      <c r="A365" s="3" t="s">
        <v>553</v>
      </c>
      <c r="C365">
        <v>0</v>
      </c>
      <c r="D365">
        <v>0</v>
      </c>
      <c r="E365" t="s">
        <v>491</v>
      </c>
      <c r="F365" s="3" t="s">
        <v>492</v>
      </c>
      <c r="G365" s="3" t="s">
        <v>493</v>
      </c>
    </row>
    <row r="366" spans="1:7">
      <c r="A366" s="3" t="s">
        <v>314</v>
      </c>
      <c r="C366">
        <v>0</v>
      </c>
      <c r="D366">
        <v>2840</v>
      </c>
      <c r="E366" t="s">
        <v>491</v>
      </c>
      <c r="F366" s="3" t="s">
        <v>492</v>
      </c>
      <c r="G366" s="3" t="s">
        <v>493</v>
      </c>
    </row>
    <row r="367" spans="1:7">
      <c r="A367" s="3" t="s">
        <v>313</v>
      </c>
      <c r="C367">
        <v>0</v>
      </c>
      <c r="D367">
        <v>7910</v>
      </c>
      <c r="E367" t="s">
        <v>491</v>
      </c>
      <c r="F367" s="3" t="s">
        <v>492</v>
      </c>
      <c r="G367" s="3" t="s">
        <v>493</v>
      </c>
    </row>
    <row r="368" spans="1:7">
      <c r="A368" s="3" t="s">
        <v>554</v>
      </c>
      <c r="C368">
        <v>0</v>
      </c>
      <c r="D368">
        <v>39950</v>
      </c>
      <c r="E368" t="s">
        <v>491</v>
      </c>
      <c r="F368" s="3" t="s">
        <v>492</v>
      </c>
      <c r="G368" s="3" t="s">
        <v>493</v>
      </c>
    </row>
    <row r="369" spans="1:7">
      <c r="A369" s="3" t="s">
        <v>312</v>
      </c>
      <c r="C369">
        <v>0</v>
      </c>
      <c r="D369">
        <v>3860</v>
      </c>
      <c r="E369" t="s">
        <v>491</v>
      </c>
      <c r="F369" s="3" t="s">
        <v>492</v>
      </c>
      <c r="G369" s="3" t="s">
        <v>493</v>
      </c>
    </row>
    <row r="370" spans="1:7">
      <c r="A370" s="3" t="s">
        <v>311</v>
      </c>
      <c r="C370">
        <v>0</v>
      </c>
      <c r="D370">
        <v>17040</v>
      </c>
      <c r="E370" t="s">
        <v>491</v>
      </c>
      <c r="F370" s="3" t="s">
        <v>492</v>
      </c>
      <c r="G370" s="3" t="s">
        <v>493</v>
      </c>
    </row>
    <row r="371" spans="1:7">
      <c r="A371" s="3" t="s">
        <v>555</v>
      </c>
      <c r="C371">
        <v>0</v>
      </c>
      <c r="D371">
        <v>77910</v>
      </c>
      <c r="E371" t="s">
        <v>491</v>
      </c>
      <c r="F371" s="3" t="s">
        <v>492</v>
      </c>
      <c r="G371" s="3" t="s">
        <v>493</v>
      </c>
    </row>
    <row r="372" spans="1:7">
      <c r="A372" s="3" t="s">
        <v>556</v>
      </c>
      <c r="C372">
        <v>0</v>
      </c>
      <c r="D372">
        <v>68350</v>
      </c>
      <c r="E372" t="s">
        <v>491</v>
      </c>
      <c r="F372" s="3" t="s">
        <v>492</v>
      </c>
      <c r="G372" s="3" t="s">
        <v>493</v>
      </c>
    </row>
    <row r="373" spans="1:7">
      <c r="A373" s="3" t="s">
        <v>242</v>
      </c>
      <c r="C373">
        <v>0</v>
      </c>
      <c r="D373">
        <v>86710</v>
      </c>
      <c r="E373" t="s">
        <v>491</v>
      </c>
      <c r="F373" s="3" t="s">
        <v>492</v>
      </c>
      <c r="G373" s="3" t="s">
        <v>493</v>
      </c>
    </row>
    <row r="374" spans="1:7">
      <c r="A374" s="3" t="s">
        <v>558</v>
      </c>
      <c r="C374">
        <v>0</v>
      </c>
      <c r="D374">
        <v>81060</v>
      </c>
      <c r="E374" t="s">
        <v>491</v>
      </c>
      <c r="F374" s="3" t="s">
        <v>492</v>
      </c>
      <c r="G374" s="3" t="s">
        <v>493</v>
      </c>
    </row>
    <row r="375" spans="1:7">
      <c r="A375" s="3" t="s">
        <v>559</v>
      </c>
      <c r="C375">
        <v>0</v>
      </c>
      <c r="D375">
        <v>134610</v>
      </c>
      <c r="E375" t="s">
        <v>491</v>
      </c>
      <c r="F375" s="3" t="s">
        <v>492</v>
      </c>
      <c r="G375" s="3" t="s">
        <v>493</v>
      </c>
    </row>
    <row r="376" spans="1:7">
      <c r="A376" s="3" t="s">
        <v>560</v>
      </c>
      <c r="C376">
        <v>0</v>
      </c>
      <c r="D376">
        <v>15490</v>
      </c>
      <c r="E376" t="s">
        <v>491</v>
      </c>
      <c r="F376" s="3" t="s">
        <v>492</v>
      </c>
      <c r="G376" s="3" t="s">
        <v>493</v>
      </c>
    </row>
    <row r="377" spans="1:7">
      <c r="A377" s="3" t="s">
        <v>454</v>
      </c>
      <c r="C377">
        <v>0</v>
      </c>
      <c r="D377">
        <v>50820</v>
      </c>
      <c r="E377" t="s">
        <v>491</v>
      </c>
      <c r="F377" s="3" t="s">
        <v>492</v>
      </c>
      <c r="G377" s="3" t="s">
        <v>493</v>
      </c>
    </row>
    <row r="378" spans="1:7">
      <c r="A378" s="3" t="s">
        <v>561</v>
      </c>
      <c r="C378">
        <v>0</v>
      </c>
      <c r="D378">
        <v>37500</v>
      </c>
      <c r="E378" t="s">
        <v>491</v>
      </c>
      <c r="F378" s="3" t="s">
        <v>492</v>
      </c>
      <c r="G378" s="3" t="s">
        <v>493</v>
      </c>
    </row>
    <row r="379" spans="1:7">
      <c r="A379" s="3" t="s">
        <v>305</v>
      </c>
      <c r="C379">
        <v>0</v>
      </c>
      <c r="D379">
        <v>227850</v>
      </c>
      <c r="E379" t="s">
        <v>491</v>
      </c>
      <c r="F379" s="3" t="s">
        <v>492</v>
      </c>
      <c r="G379" s="3" t="s">
        <v>493</v>
      </c>
    </row>
    <row r="380" spans="1:7">
      <c r="A380" s="3" t="s">
        <v>197</v>
      </c>
      <c r="C380">
        <v>0</v>
      </c>
      <c r="D380">
        <v>197190</v>
      </c>
      <c r="E380" t="s">
        <v>491</v>
      </c>
      <c r="F380" s="3" t="s">
        <v>492</v>
      </c>
      <c r="G380" s="3" t="s">
        <v>493</v>
      </c>
    </row>
    <row r="381" spans="1:7">
      <c r="A381" s="3" t="s">
        <v>247</v>
      </c>
      <c r="C381">
        <v>0</v>
      </c>
      <c r="D381">
        <v>148480</v>
      </c>
      <c r="E381" t="s">
        <v>491</v>
      </c>
      <c r="F381" s="3" t="s">
        <v>492</v>
      </c>
      <c r="G381" s="3" t="s">
        <v>493</v>
      </c>
    </row>
    <row r="382" spans="1:7">
      <c r="A382" s="3" t="s">
        <v>442</v>
      </c>
      <c r="C382">
        <v>0</v>
      </c>
      <c r="D382">
        <v>180700</v>
      </c>
      <c r="E382" t="s">
        <v>491</v>
      </c>
      <c r="F382" s="3" t="s">
        <v>492</v>
      </c>
      <c r="G382" s="3" t="s">
        <v>493</v>
      </c>
    </row>
    <row r="383" spans="1:7">
      <c r="A383" s="3" t="s">
        <v>317</v>
      </c>
      <c r="C383">
        <v>0</v>
      </c>
      <c r="D383">
        <v>56590</v>
      </c>
      <c r="E383" t="s">
        <v>491</v>
      </c>
      <c r="F383" s="3" t="s">
        <v>492</v>
      </c>
      <c r="G383" s="3" t="s">
        <v>493</v>
      </c>
    </row>
    <row r="384" spans="1:7">
      <c r="A384" s="3" t="s">
        <v>318</v>
      </c>
      <c r="C384">
        <v>0</v>
      </c>
      <c r="D384">
        <v>70780</v>
      </c>
      <c r="E384" t="s">
        <v>491</v>
      </c>
      <c r="F384" s="3" t="s">
        <v>492</v>
      </c>
      <c r="G384" s="3" t="s">
        <v>493</v>
      </c>
    </row>
    <row r="385" spans="1:7">
      <c r="A385" s="3" t="s">
        <v>319</v>
      </c>
      <c r="C385">
        <v>0</v>
      </c>
      <c r="D385">
        <v>92930</v>
      </c>
      <c r="E385" t="s">
        <v>491</v>
      </c>
      <c r="F385" s="3" t="s">
        <v>492</v>
      </c>
      <c r="G385" s="3" t="s">
        <v>493</v>
      </c>
    </row>
    <row r="386" spans="1:7">
      <c r="A386" s="3" t="s">
        <v>320</v>
      </c>
      <c r="C386">
        <v>0</v>
      </c>
      <c r="D386">
        <v>70780</v>
      </c>
      <c r="E386" t="s">
        <v>491</v>
      </c>
      <c r="F386" s="3" t="s">
        <v>492</v>
      </c>
      <c r="G386" s="3" t="s">
        <v>493</v>
      </c>
    </row>
    <row r="387" spans="1:7">
      <c r="A387" s="3" t="s">
        <v>321</v>
      </c>
      <c r="C387">
        <v>0</v>
      </c>
      <c r="D387">
        <v>70780</v>
      </c>
      <c r="E387" t="s">
        <v>491</v>
      </c>
      <c r="F387" s="3" t="s">
        <v>492</v>
      </c>
      <c r="G387" s="3" t="s">
        <v>493</v>
      </c>
    </row>
    <row r="388" spans="1:7">
      <c r="A388" s="3" t="s">
        <v>322</v>
      </c>
      <c r="C388">
        <v>0</v>
      </c>
      <c r="D388">
        <v>74560</v>
      </c>
      <c r="E388" t="s">
        <v>491</v>
      </c>
      <c r="F388" s="3" t="s">
        <v>492</v>
      </c>
      <c r="G388" s="3" t="s">
        <v>493</v>
      </c>
    </row>
    <row r="389" spans="1:7">
      <c r="A389" s="3" t="s">
        <v>323</v>
      </c>
      <c r="C389">
        <v>0</v>
      </c>
      <c r="D389">
        <v>61330</v>
      </c>
      <c r="E389" t="s">
        <v>491</v>
      </c>
      <c r="F389" s="3" t="s">
        <v>492</v>
      </c>
      <c r="G389" s="3" t="s">
        <v>493</v>
      </c>
    </row>
    <row r="390" spans="1:7">
      <c r="A390" s="3" t="s">
        <v>324</v>
      </c>
      <c r="C390">
        <v>0</v>
      </c>
      <c r="D390">
        <v>61330</v>
      </c>
      <c r="E390" t="s">
        <v>491</v>
      </c>
      <c r="F390" s="3" t="s">
        <v>492</v>
      </c>
      <c r="G390" s="3" t="s">
        <v>493</v>
      </c>
    </row>
    <row r="391" spans="1:7">
      <c r="A391" s="3" t="s">
        <v>325</v>
      </c>
      <c r="C391">
        <v>0</v>
      </c>
      <c r="D391">
        <v>61330</v>
      </c>
      <c r="E391" t="s">
        <v>491</v>
      </c>
      <c r="F391" s="3" t="s">
        <v>492</v>
      </c>
      <c r="G391" s="3" t="s">
        <v>493</v>
      </c>
    </row>
    <row r="392" spans="1:7">
      <c r="A392" s="3" t="s">
        <v>326</v>
      </c>
      <c r="C392">
        <v>0</v>
      </c>
      <c r="D392">
        <v>99450</v>
      </c>
      <c r="E392" t="s">
        <v>491</v>
      </c>
      <c r="F392" s="3" t="s">
        <v>492</v>
      </c>
      <c r="G392" s="3" t="s">
        <v>493</v>
      </c>
    </row>
    <row r="393" spans="1:7">
      <c r="A393" s="3" t="s">
        <v>327</v>
      </c>
      <c r="C393">
        <v>0</v>
      </c>
      <c r="D393">
        <v>100910</v>
      </c>
      <c r="E393" t="s">
        <v>491</v>
      </c>
      <c r="F393" s="3" t="s">
        <v>492</v>
      </c>
      <c r="G393" s="3" t="s">
        <v>493</v>
      </c>
    </row>
    <row r="394" spans="1:7">
      <c r="A394" s="3" t="s">
        <v>328</v>
      </c>
      <c r="C394">
        <v>0</v>
      </c>
      <c r="D394">
        <v>103960</v>
      </c>
      <c r="E394" t="s">
        <v>491</v>
      </c>
      <c r="F394" s="3" t="s">
        <v>492</v>
      </c>
      <c r="G394" s="3" t="s">
        <v>493</v>
      </c>
    </row>
    <row r="395" spans="1:7">
      <c r="A395" s="3" t="s">
        <v>329</v>
      </c>
      <c r="C395">
        <v>0</v>
      </c>
      <c r="D395">
        <v>92930</v>
      </c>
      <c r="E395" t="s">
        <v>491</v>
      </c>
      <c r="F395" s="3" t="s">
        <v>492</v>
      </c>
      <c r="G395" s="3" t="s">
        <v>493</v>
      </c>
    </row>
    <row r="396" spans="1:7">
      <c r="A396" s="3" t="s">
        <v>336</v>
      </c>
      <c r="C396">
        <v>0</v>
      </c>
      <c r="D396">
        <v>74560</v>
      </c>
      <c r="E396" t="s">
        <v>491</v>
      </c>
      <c r="F396" s="3" t="s">
        <v>492</v>
      </c>
      <c r="G396" s="3" t="s">
        <v>493</v>
      </c>
    </row>
    <row r="397" spans="1:7">
      <c r="A397" s="3" t="s">
        <v>330</v>
      </c>
      <c r="C397">
        <v>0</v>
      </c>
      <c r="D397">
        <v>74560</v>
      </c>
      <c r="E397" t="s">
        <v>491</v>
      </c>
      <c r="F397" s="3" t="s">
        <v>492</v>
      </c>
      <c r="G397" s="3" t="s">
        <v>493</v>
      </c>
    </row>
    <row r="398" spans="1:7">
      <c r="A398" s="3" t="s">
        <v>449</v>
      </c>
      <c r="C398">
        <v>0</v>
      </c>
      <c r="D398">
        <v>128950</v>
      </c>
      <c r="E398" t="s">
        <v>491</v>
      </c>
      <c r="F398" s="3" t="s">
        <v>492</v>
      </c>
      <c r="G398" s="3" t="s">
        <v>493</v>
      </c>
    </row>
    <row r="399" spans="1:7">
      <c r="A399" s="3" t="s">
        <v>331</v>
      </c>
      <c r="C399">
        <v>0</v>
      </c>
      <c r="D399">
        <v>19400</v>
      </c>
      <c r="E399" t="s">
        <v>491</v>
      </c>
      <c r="F399" s="3" t="s">
        <v>492</v>
      </c>
      <c r="G399" s="3" t="s">
        <v>493</v>
      </c>
    </row>
    <row r="400" spans="1:7">
      <c r="A400" s="3" t="s">
        <v>333</v>
      </c>
      <c r="C400">
        <v>0</v>
      </c>
      <c r="D400">
        <v>19400</v>
      </c>
      <c r="E400" t="s">
        <v>491</v>
      </c>
      <c r="F400" s="3" t="s">
        <v>492</v>
      </c>
      <c r="G400" s="3" t="s">
        <v>493</v>
      </c>
    </row>
    <row r="401" spans="1:7">
      <c r="A401" s="3" t="s">
        <v>334</v>
      </c>
      <c r="C401">
        <v>0</v>
      </c>
      <c r="D401">
        <v>46410</v>
      </c>
      <c r="E401" t="s">
        <v>491</v>
      </c>
      <c r="F401" s="3" t="s">
        <v>492</v>
      </c>
      <c r="G401" s="3" t="s">
        <v>493</v>
      </c>
    </row>
    <row r="402" spans="1:7">
      <c r="A402" s="3" t="s">
        <v>335</v>
      </c>
      <c r="C402">
        <v>0</v>
      </c>
      <c r="D402">
        <v>19400</v>
      </c>
      <c r="E402" t="s">
        <v>491</v>
      </c>
      <c r="F402" s="3" t="s">
        <v>492</v>
      </c>
      <c r="G402" s="3" t="s">
        <v>493</v>
      </c>
    </row>
    <row r="403" spans="1:7">
      <c r="A403" s="3" t="s">
        <v>562</v>
      </c>
      <c r="C403">
        <v>0</v>
      </c>
      <c r="D403">
        <v>15490</v>
      </c>
      <c r="E403" t="s">
        <v>491</v>
      </c>
      <c r="F403" s="3" t="s">
        <v>492</v>
      </c>
      <c r="G403" s="3" t="s">
        <v>493</v>
      </c>
    </row>
    <row r="404" spans="1:7">
      <c r="A404" s="3" t="s">
        <v>450</v>
      </c>
      <c r="C404">
        <v>0</v>
      </c>
      <c r="D404">
        <v>34240</v>
      </c>
      <c r="E404" t="s">
        <v>491</v>
      </c>
      <c r="F404" s="3" t="s">
        <v>492</v>
      </c>
      <c r="G404" s="3" t="s">
        <v>493</v>
      </c>
    </row>
    <row r="405" spans="1:7">
      <c r="A405" s="3" t="s">
        <v>332</v>
      </c>
      <c r="C405">
        <v>0</v>
      </c>
      <c r="D405">
        <v>24260</v>
      </c>
      <c r="E405" t="s">
        <v>491</v>
      </c>
      <c r="F405" s="3" t="s">
        <v>492</v>
      </c>
      <c r="G405" s="3" t="s">
        <v>493</v>
      </c>
    </row>
    <row r="406" spans="1:7">
      <c r="A406" s="3" t="s">
        <v>441</v>
      </c>
      <c r="C406">
        <v>0</v>
      </c>
      <c r="D406">
        <v>27410</v>
      </c>
      <c r="E406" t="s">
        <v>491</v>
      </c>
      <c r="F406" s="3" t="s">
        <v>492</v>
      </c>
      <c r="G406" s="3" t="s">
        <v>493</v>
      </c>
    </row>
    <row r="407" spans="1:7">
      <c r="A407" s="3" t="s">
        <v>563</v>
      </c>
      <c r="C407">
        <v>0</v>
      </c>
      <c r="D407">
        <v>140000</v>
      </c>
      <c r="E407" t="s">
        <v>491</v>
      </c>
      <c r="F407" s="3" t="s">
        <v>492</v>
      </c>
      <c r="G407" s="3" t="s">
        <v>493</v>
      </c>
    </row>
    <row r="408" spans="1:7">
      <c r="A408" s="3" t="s">
        <v>564</v>
      </c>
      <c r="C408">
        <v>0</v>
      </c>
      <c r="D408">
        <v>240000</v>
      </c>
      <c r="E408" t="s">
        <v>491</v>
      </c>
      <c r="F408" s="3" t="s">
        <v>492</v>
      </c>
      <c r="G408" s="3" t="s">
        <v>493</v>
      </c>
    </row>
    <row r="409" spans="1:7">
      <c r="A409" s="3" t="s">
        <v>248</v>
      </c>
      <c r="C409">
        <v>0</v>
      </c>
      <c r="D409">
        <v>2000</v>
      </c>
      <c r="E409" t="s">
        <v>491</v>
      </c>
      <c r="F409" s="3" t="s">
        <v>492</v>
      </c>
      <c r="G409" s="3" t="s">
        <v>493</v>
      </c>
    </row>
    <row r="410" spans="1:7">
      <c r="A410" s="3" t="s">
        <v>250</v>
      </c>
      <c r="C410">
        <v>0</v>
      </c>
      <c r="D410">
        <v>6350</v>
      </c>
      <c r="E410" t="s">
        <v>491</v>
      </c>
      <c r="F410" s="3" t="s">
        <v>492</v>
      </c>
      <c r="G410" s="3" t="s">
        <v>493</v>
      </c>
    </row>
    <row r="411" spans="1:7">
      <c r="A411" s="3" t="s">
        <v>249</v>
      </c>
      <c r="C411">
        <v>0</v>
      </c>
      <c r="D411">
        <v>3000</v>
      </c>
      <c r="E411" t="s">
        <v>491</v>
      </c>
      <c r="F411" s="3" t="s">
        <v>492</v>
      </c>
      <c r="G411" s="3" t="s">
        <v>493</v>
      </c>
    </row>
    <row r="412" spans="1:7">
      <c r="A412" s="3" t="s">
        <v>255</v>
      </c>
      <c r="C412">
        <v>0</v>
      </c>
      <c r="D412">
        <v>16600</v>
      </c>
      <c r="E412" t="s">
        <v>491</v>
      </c>
      <c r="F412" s="3" t="s">
        <v>492</v>
      </c>
      <c r="G412" s="3" t="s">
        <v>493</v>
      </c>
    </row>
    <row r="413" spans="1:7">
      <c r="A413" s="3" t="s">
        <v>256</v>
      </c>
      <c r="C413">
        <v>0</v>
      </c>
      <c r="D413">
        <v>14300</v>
      </c>
      <c r="E413" t="s">
        <v>491</v>
      </c>
      <c r="F413" s="3" t="s">
        <v>492</v>
      </c>
      <c r="G413" s="3" t="s">
        <v>493</v>
      </c>
    </row>
    <row r="414" spans="1:7">
      <c r="A414" s="3" t="s">
        <v>257</v>
      </c>
      <c r="C414">
        <v>0</v>
      </c>
      <c r="D414">
        <v>20400</v>
      </c>
      <c r="E414" t="s">
        <v>491</v>
      </c>
      <c r="F414" s="3" t="s">
        <v>492</v>
      </c>
      <c r="G414" s="3" t="s">
        <v>493</v>
      </c>
    </row>
    <row r="415" spans="1:7">
      <c r="A415" s="3" t="s">
        <v>258</v>
      </c>
      <c r="C415">
        <v>0</v>
      </c>
      <c r="D415">
        <v>20400</v>
      </c>
      <c r="E415" t="s">
        <v>491</v>
      </c>
      <c r="F415" s="3" t="s">
        <v>492</v>
      </c>
      <c r="G415" s="3" t="s">
        <v>493</v>
      </c>
    </row>
    <row r="416" spans="1:7">
      <c r="A416" s="3" t="s">
        <v>259</v>
      </c>
      <c r="C416">
        <v>0</v>
      </c>
      <c r="D416">
        <v>20400</v>
      </c>
      <c r="E416" t="s">
        <v>491</v>
      </c>
      <c r="F416" s="3" t="s">
        <v>492</v>
      </c>
      <c r="G416" s="3" t="s">
        <v>493</v>
      </c>
    </row>
    <row r="417" spans="1:7">
      <c r="A417" s="3" t="s">
        <v>260</v>
      </c>
      <c r="C417">
        <v>0</v>
      </c>
      <c r="D417">
        <v>2500</v>
      </c>
      <c r="E417" t="s">
        <v>491</v>
      </c>
      <c r="F417" s="3" t="s">
        <v>492</v>
      </c>
      <c r="G417" s="3" t="s">
        <v>493</v>
      </c>
    </row>
    <row r="418" spans="1:7">
      <c r="A418" s="3" t="s">
        <v>261</v>
      </c>
      <c r="C418">
        <v>0</v>
      </c>
      <c r="D418">
        <v>19300</v>
      </c>
      <c r="E418" t="s">
        <v>491</v>
      </c>
      <c r="F418" s="3" t="s">
        <v>492</v>
      </c>
      <c r="G418" s="3" t="s">
        <v>493</v>
      </c>
    </row>
    <row r="419" spans="1:7">
      <c r="A419" s="3" t="s">
        <v>262</v>
      </c>
      <c r="C419">
        <v>0</v>
      </c>
      <c r="D419">
        <v>2500</v>
      </c>
      <c r="E419" t="s">
        <v>491</v>
      </c>
      <c r="F419" s="3" t="s">
        <v>492</v>
      </c>
      <c r="G419" s="3" t="s">
        <v>493</v>
      </c>
    </row>
    <row r="420" spans="1:7">
      <c r="A420" s="3" t="s">
        <v>431</v>
      </c>
      <c r="C420">
        <v>0</v>
      </c>
      <c r="D420">
        <v>7100</v>
      </c>
      <c r="E420" t="s">
        <v>491</v>
      </c>
      <c r="F420" s="3" t="s">
        <v>492</v>
      </c>
      <c r="G420" s="3" t="s">
        <v>493</v>
      </c>
    </row>
    <row r="421" spans="1:7">
      <c r="A421" s="3" t="s">
        <v>264</v>
      </c>
      <c r="C421">
        <v>0</v>
      </c>
      <c r="D421">
        <v>2400</v>
      </c>
      <c r="E421" t="s">
        <v>491</v>
      </c>
      <c r="F421" s="3" t="s">
        <v>492</v>
      </c>
      <c r="G421" s="3" t="s">
        <v>493</v>
      </c>
    </row>
    <row r="422" spans="1:7">
      <c r="A422" s="3" t="s">
        <v>265</v>
      </c>
      <c r="C422">
        <v>0</v>
      </c>
      <c r="D422">
        <v>2500</v>
      </c>
      <c r="E422" t="s">
        <v>491</v>
      </c>
      <c r="F422" s="3" t="s">
        <v>492</v>
      </c>
      <c r="G422" s="3" t="s">
        <v>493</v>
      </c>
    </row>
    <row r="423" spans="1:7">
      <c r="A423" s="3" t="s">
        <v>266</v>
      </c>
      <c r="C423">
        <v>0</v>
      </c>
      <c r="D423">
        <v>15500</v>
      </c>
      <c r="E423" t="s">
        <v>491</v>
      </c>
      <c r="F423" s="3" t="s">
        <v>492</v>
      </c>
      <c r="G423" s="3" t="s">
        <v>493</v>
      </c>
    </row>
    <row r="424" spans="1:7">
      <c r="A424" s="3" t="s">
        <v>268</v>
      </c>
      <c r="C424">
        <v>0</v>
      </c>
      <c r="D424">
        <v>16200</v>
      </c>
      <c r="E424" t="s">
        <v>491</v>
      </c>
      <c r="F424" s="3" t="s">
        <v>492</v>
      </c>
      <c r="G424" s="3" t="s">
        <v>493</v>
      </c>
    </row>
    <row r="425" spans="1:7">
      <c r="A425" s="3" t="s">
        <v>263</v>
      </c>
      <c r="C425">
        <v>0</v>
      </c>
      <c r="D425">
        <v>5400</v>
      </c>
      <c r="E425" t="s">
        <v>491</v>
      </c>
      <c r="F425" s="3" t="s">
        <v>492</v>
      </c>
      <c r="G425" s="3" t="s">
        <v>493</v>
      </c>
    </row>
    <row r="426" spans="1:7">
      <c r="A426" s="3" t="s">
        <v>267</v>
      </c>
      <c r="C426">
        <v>0</v>
      </c>
      <c r="D426">
        <v>7100</v>
      </c>
      <c r="E426" t="s">
        <v>491</v>
      </c>
      <c r="F426" s="3" t="s">
        <v>492</v>
      </c>
      <c r="G426" s="3" t="s">
        <v>493</v>
      </c>
    </row>
    <row r="427" spans="1:7">
      <c r="A427" s="3" t="s">
        <v>565</v>
      </c>
      <c r="C427">
        <v>0</v>
      </c>
      <c r="D427">
        <v>0</v>
      </c>
      <c r="E427" t="s">
        <v>491</v>
      </c>
      <c r="F427" s="3" t="s">
        <v>492</v>
      </c>
      <c r="G427" s="3" t="s">
        <v>493</v>
      </c>
    </row>
    <row r="428" spans="1:7">
      <c r="A428" s="3" t="s">
        <v>566</v>
      </c>
      <c r="C428">
        <v>0</v>
      </c>
      <c r="D428">
        <v>0</v>
      </c>
      <c r="E428" t="s">
        <v>491</v>
      </c>
      <c r="F428" s="3" t="s">
        <v>492</v>
      </c>
      <c r="G428" s="3" t="s">
        <v>493</v>
      </c>
    </row>
    <row r="429" spans="1:7">
      <c r="A429" s="3" t="s">
        <v>567</v>
      </c>
      <c r="C429">
        <v>0</v>
      </c>
      <c r="D429">
        <v>45000</v>
      </c>
      <c r="E429" t="s">
        <v>491</v>
      </c>
      <c r="F429" s="3" t="s">
        <v>492</v>
      </c>
      <c r="G429" s="3" t="s">
        <v>493</v>
      </c>
    </row>
    <row r="430" spans="1:7">
      <c r="A430" s="3" t="s">
        <v>251</v>
      </c>
      <c r="C430">
        <v>0</v>
      </c>
      <c r="D430">
        <v>244800</v>
      </c>
      <c r="E430" t="s">
        <v>491</v>
      </c>
      <c r="F430" s="3" t="s">
        <v>492</v>
      </c>
      <c r="G430" s="3" t="s">
        <v>493</v>
      </c>
    </row>
    <row r="431" spans="1:7">
      <c r="A431" s="3" t="s">
        <v>451</v>
      </c>
      <c r="C431">
        <v>0</v>
      </c>
      <c r="D431">
        <v>240000</v>
      </c>
      <c r="E431" t="s">
        <v>491</v>
      </c>
      <c r="F431" s="3" t="s">
        <v>492</v>
      </c>
      <c r="G431" s="3" t="s">
        <v>493</v>
      </c>
    </row>
    <row r="432" spans="1:7">
      <c r="A432" s="3" t="s">
        <v>252</v>
      </c>
      <c r="C432">
        <v>0</v>
      </c>
      <c r="D432">
        <v>158100</v>
      </c>
      <c r="E432" t="s">
        <v>491</v>
      </c>
      <c r="F432" s="3" t="s">
        <v>492</v>
      </c>
      <c r="G432" s="3" t="s">
        <v>493</v>
      </c>
    </row>
    <row r="433" spans="1:7">
      <c r="A433" s="3" t="s">
        <v>253</v>
      </c>
      <c r="C433">
        <v>0</v>
      </c>
      <c r="D433">
        <v>93840</v>
      </c>
      <c r="E433" t="s">
        <v>491</v>
      </c>
      <c r="F433" s="3" t="s">
        <v>492</v>
      </c>
      <c r="G433" s="3" t="s">
        <v>493</v>
      </c>
    </row>
    <row r="434" spans="1:7">
      <c r="A434" s="3" t="s">
        <v>254</v>
      </c>
      <c r="C434">
        <v>0</v>
      </c>
      <c r="D434">
        <v>102000</v>
      </c>
      <c r="E434" t="s">
        <v>491</v>
      </c>
      <c r="F434" s="3" t="s">
        <v>492</v>
      </c>
      <c r="G434" s="3" t="s">
        <v>493</v>
      </c>
    </row>
    <row r="435" spans="1:7">
      <c r="A435" s="3" t="s">
        <v>426</v>
      </c>
      <c r="C435">
        <v>0</v>
      </c>
      <c r="D435">
        <v>606900</v>
      </c>
      <c r="E435" t="s">
        <v>491</v>
      </c>
      <c r="F435" s="3" t="s">
        <v>492</v>
      </c>
      <c r="G435" s="3" t="s">
        <v>493</v>
      </c>
    </row>
    <row r="436" spans="1:7">
      <c r="A436" s="3" t="s">
        <v>484</v>
      </c>
      <c r="C436">
        <v>0</v>
      </c>
      <c r="D436">
        <v>1875000</v>
      </c>
      <c r="E436" t="s">
        <v>491</v>
      </c>
      <c r="F436" s="3" t="s">
        <v>492</v>
      </c>
      <c r="G436" s="3" t="s">
        <v>493</v>
      </c>
    </row>
    <row r="437" spans="1:7">
      <c r="A437" s="3" t="s">
        <v>575</v>
      </c>
      <c r="C437">
        <v>0</v>
      </c>
      <c r="D437">
        <v>549000</v>
      </c>
      <c r="E437" t="s">
        <v>491</v>
      </c>
      <c r="F437" s="3" t="s">
        <v>492</v>
      </c>
      <c r="G437" s="3" t="s">
        <v>493</v>
      </c>
    </row>
    <row r="438" spans="1:7">
      <c r="A438" s="3" t="s">
        <v>568</v>
      </c>
      <c r="C438">
        <v>0</v>
      </c>
      <c r="D438">
        <v>7200</v>
      </c>
      <c r="E438" t="s">
        <v>491</v>
      </c>
      <c r="F438" s="3" t="s">
        <v>492</v>
      </c>
      <c r="G438" s="3" t="s">
        <v>493</v>
      </c>
    </row>
    <row r="439" spans="1:7">
      <c r="A439" s="3" t="s">
        <v>569</v>
      </c>
      <c r="C439">
        <v>0</v>
      </c>
      <c r="D439">
        <v>6900</v>
      </c>
      <c r="E439" t="s">
        <v>491</v>
      </c>
      <c r="F439" s="3" t="s">
        <v>492</v>
      </c>
      <c r="G439" s="3" t="s">
        <v>493</v>
      </c>
    </row>
    <row r="440" spans="1:7">
      <c r="A440" s="3" t="s">
        <v>570</v>
      </c>
      <c r="C440">
        <v>0</v>
      </c>
      <c r="D440">
        <v>9700</v>
      </c>
      <c r="E440" t="s">
        <v>491</v>
      </c>
      <c r="F440" s="3" t="s">
        <v>492</v>
      </c>
      <c r="G440" s="3" t="s">
        <v>493</v>
      </c>
    </row>
    <row r="441" spans="1:7">
      <c r="A441" s="3" t="s">
        <v>571</v>
      </c>
      <c r="C441">
        <v>0</v>
      </c>
      <c r="D441">
        <v>10700</v>
      </c>
      <c r="E441" t="s">
        <v>491</v>
      </c>
      <c r="F441" s="3" t="s">
        <v>492</v>
      </c>
      <c r="G441" s="3" t="s">
        <v>493</v>
      </c>
    </row>
    <row r="442" spans="1:7">
      <c r="A442" s="3" t="s">
        <v>572</v>
      </c>
      <c r="C442">
        <v>0</v>
      </c>
      <c r="D442">
        <v>11000</v>
      </c>
      <c r="E442" t="s">
        <v>491</v>
      </c>
      <c r="F442" s="3" t="s">
        <v>492</v>
      </c>
      <c r="G442" s="3" t="s">
        <v>493</v>
      </c>
    </row>
    <row r="443" spans="1:7">
      <c r="A443" s="3" t="s">
        <v>573</v>
      </c>
      <c r="C443">
        <v>0</v>
      </c>
      <c r="D443">
        <v>4260</v>
      </c>
      <c r="E443" t="s">
        <v>491</v>
      </c>
      <c r="F443" s="3" t="s">
        <v>492</v>
      </c>
      <c r="G443" s="3" t="s">
        <v>493</v>
      </c>
    </row>
    <row r="444" spans="1:7">
      <c r="A444" s="3" t="s">
        <v>574</v>
      </c>
      <c r="C444">
        <v>0</v>
      </c>
      <c r="D444">
        <v>4700</v>
      </c>
      <c r="E444" t="s">
        <v>491</v>
      </c>
      <c r="F444" s="3" t="s">
        <v>492</v>
      </c>
      <c r="G444" s="3" t="s">
        <v>493</v>
      </c>
    </row>
  </sheetData>
  <sheetProtection password="C93A" objects="1" scenarios="1"/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workbookViewId="0">
      <selection activeCell="H9" sqref="H9"/>
    </sheetView>
  </sheetViews>
  <sheetFormatPr defaultRowHeight="12.75"/>
  <cols>
    <col min="2" max="2" width="11.42578125" customWidth="1"/>
    <col min="4" max="4" width="16.5703125" customWidth="1"/>
    <col min="5" max="5" width="30.140625" customWidth="1"/>
    <col min="6" max="6" width="10.7109375" customWidth="1"/>
    <col min="8" max="8" width="9.7109375" customWidth="1"/>
    <col min="9" max="9" width="10.5703125" customWidth="1"/>
    <col min="10" max="10" width="11" customWidth="1"/>
  </cols>
  <sheetData>
    <row r="1" spans="1:10" ht="30">
      <c r="A1" s="659" t="s">
        <v>46</v>
      </c>
      <c r="B1" s="659"/>
      <c r="C1" s="659"/>
      <c r="D1" s="659"/>
      <c r="E1" s="659"/>
      <c r="F1" s="659"/>
      <c r="G1" s="659"/>
      <c r="H1" s="659"/>
      <c r="I1" s="124"/>
      <c r="J1" s="124"/>
    </row>
    <row r="2" spans="1:10" ht="26.25" customHeight="1" thickBot="1">
      <c r="A2" s="684" t="s">
        <v>1291</v>
      </c>
      <c r="B2" s="684"/>
      <c r="C2" s="684"/>
      <c r="D2" s="684"/>
      <c r="E2" s="684"/>
      <c r="F2" s="684"/>
      <c r="G2" s="684"/>
      <c r="H2" s="684"/>
      <c r="I2" s="53"/>
      <c r="J2" s="53"/>
    </row>
    <row r="3" spans="1:10" ht="16.5" customHeight="1" thickBot="1">
      <c r="A3" s="506" t="s">
        <v>1292</v>
      </c>
      <c r="B3" s="506"/>
      <c r="C3" s="506"/>
      <c r="D3" s="506"/>
      <c r="E3" s="506"/>
      <c r="F3" s="506"/>
      <c r="G3" s="506"/>
      <c r="H3" s="507"/>
      <c r="I3" s="508" t="s">
        <v>1256</v>
      </c>
      <c r="J3" s="557"/>
    </row>
    <row r="4" spans="1:10" ht="16.5" thickBot="1">
      <c r="A4" s="225"/>
      <c r="B4" s="225"/>
      <c r="C4" s="225"/>
      <c r="D4" s="225"/>
      <c r="E4" s="225"/>
      <c r="F4" s="225"/>
      <c r="G4" s="225"/>
      <c r="H4" s="226"/>
      <c r="I4" s="512">
        <v>0</v>
      </c>
      <c r="J4" s="557"/>
    </row>
    <row r="5" spans="1:10">
      <c r="A5" s="549" t="s">
        <v>581</v>
      </c>
      <c r="B5" s="396"/>
      <c r="C5" s="549" t="s">
        <v>752</v>
      </c>
      <c r="D5" s="664" t="s">
        <v>751</v>
      </c>
      <c r="E5" s="551" t="s">
        <v>578</v>
      </c>
      <c r="F5" s="666" t="s">
        <v>576</v>
      </c>
      <c r="G5" s="491" t="s">
        <v>579</v>
      </c>
      <c r="H5" s="491" t="s">
        <v>580</v>
      </c>
      <c r="I5" s="145" t="s">
        <v>579</v>
      </c>
      <c r="J5" s="145" t="s">
        <v>580</v>
      </c>
    </row>
    <row r="6" spans="1:10" ht="13.5" thickBot="1">
      <c r="A6" s="663"/>
      <c r="B6" s="397"/>
      <c r="C6" s="663"/>
      <c r="D6" s="665"/>
      <c r="E6" s="677"/>
      <c r="F6" s="683"/>
      <c r="G6" s="492"/>
      <c r="H6" s="492"/>
      <c r="I6" s="146" t="s">
        <v>1257</v>
      </c>
      <c r="J6" s="146" t="s">
        <v>1257</v>
      </c>
    </row>
    <row r="7" spans="1:10" ht="13.5" thickBot="1">
      <c r="A7" s="514" t="s">
        <v>626</v>
      </c>
      <c r="B7" s="515"/>
      <c r="C7" s="515"/>
      <c r="D7" s="515"/>
      <c r="E7" s="515"/>
      <c r="F7" s="515"/>
      <c r="G7" s="515"/>
      <c r="H7" s="515"/>
      <c r="I7" s="515"/>
      <c r="J7" s="515"/>
    </row>
    <row r="8" spans="1:10">
      <c r="A8" s="35">
        <v>1</v>
      </c>
      <c r="B8" s="81">
        <v>2577205001</v>
      </c>
      <c r="C8" s="230" t="s">
        <v>1059</v>
      </c>
      <c r="D8" s="44" t="s">
        <v>816</v>
      </c>
      <c r="E8" s="44" t="s">
        <v>984</v>
      </c>
      <c r="F8" s="231" t="s">
        <v>985</v>
      </c>
      <c r="G8" s="232">
        <v>6329.4</v>
      </c>
      <c r="H8" s="233">
        <f>G8*1.22</f>
        <v>7721.8679999999995</v>
      </c>
      <c r="I8" s="232">
        <f>J8/1.22</f>
        <v>6329.4</v>
      </c>
      <c r="J8" s="49">
        <f>H8-(H8*$I$4)</f>
        <v>7721.8679999999995</v>
      </c>
    </row>
    <row r="9" spans="1:10">
      <c r="A9" s="32">
        <v>2</v>
      </c>
      <c r="B9" s="82">
        <v>2577205002</v>
      </c>
      <c r="C9" s="34" t="s">
        <v>1060</v>
      </c>
      <c r="D9" s="126" t="s">
        <v>817</v>
      </c>
      <c r="E9" s="126" t="s">
        <v>984</v>
      </c>
      <c r="F9" s="52" t="s">
        <v>986</v>
      </c>
      <c r="G9" s="227">
        <v>8150.9999999999991</v>
      </c>
      <c r="H9" s="228">
        <f t="shared" ref="H9:H10" si="0">G9*1.22</f>
        <v>9944.2199999999993</v>
      </c>
      <c r="I9" s="227">
        <f t="shared" ref="I9:I10" si="1">J9/1.22</f>
        <v>8151</v>
      </c>
      <c r="J9" s="31">
        <f>H9-(H9*$I$4)</f>
        <v>9944.2199999999993</v>
      </c>
    </row>
    <row r="10" spans="1:10" ht="13.5" thickBot="1">
      <c r="A10" s="46">
        <v>3</v>
      </c>
      <c r="B10" s="399">
        <v>51126007021</v>
      </c>
      <c r="C10" s="116" t="s">
        <v>1289</v>
      </c>
      <c r="D10" s="116" t="s">
        <v>1290</v>
      </c>
      <c r="E10" s="116" t="s">
        <v>1288</v>
      </c>
      <c r="F10" s="116" t="s">
        <v>986</v>
      </c>
      <c r="G10" s="234">
        <v>15833.333333333334</v>
      </c>
      <c r="H10" s="252">
        <f t="shared" si="0"/>
        <v>19316.666666666668</v>
      </c>
      <c r="I10" s="229">
        <f t="shared" si="1"/>
        <v>15833.333333333334</v>
      </c>
      <c r="J10" s="50">
        <f>H10-(H10*$I$4)</f>
        <v>19316.666666666668</v>
      </c>
    </row>
  </sheetData>
  <mergeCells count="13">
    <mergeCell ref="A1:H1"/>
    <mergeCell ref="A2:H2"/>
    <mergeCell ref="A3:H3"/>
    <mergeCell ref="I3:J3"/>
    <mergeCell ref="I4:J4"/>
    <mergeCell ref="E5:E6"/>
    <mergeCell ref="F5:F6"/>
    <mergeCell ref="G5:G6"/>
    <mergeCell ref="H5:H6"/>
    <mergeCell ref="A7:J7"/>
    <mergeCell ref="A5:A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Накладки фрикц.</vt:lpstr>
      <vt:lpstr>Накладки барабанные</vt:lpstr>
      <vt:lpstr>Накладки бараб. Temac</vt:lpstr>
      <vt:lpstr>Колодки дисковые</vt:lpstr>
      <vt:lpstr>Прокладки асб.</vt:lpstr>
      <vt:lpstr>Прокл. безасб, металл. </vt:lpstr>
      <vt:lpstr>Диски и контртела мок. трения</vt:lpstr>
      <vt:lpstr>Теплообменники</vt:lpstr>
      <vt:lpstr>Материалы</vt:lpstr>
      <vt:lpstr>Асбостальные листы</vt:lpstr>
      <vt:lpstr>'Накладки фрикц.'!Заголовки_для_печати</vt:lpstr>
    </vt:vector>
  </TitlesOfParts>
  <Company>FRITEX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Бычков</dc:creator>
  <cp:lastModifiedBy>SuleymanovVN</cp:lastModifiedBy>
  <cp:lastPrinted>2025-12-19T11:26:40Z</cp:lastPrinted>
  <dcterms:created xsi:type="dcterms:W3CDTF">2002-02-28T08:19:30Z</dcterms:created>
  <dcterms:modified xsi:type="dcterms:W3CDTF">2026-01-12T11:06:15Z</dcterms:modified>
</cp:coreProperties>
</file>